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40" windowWidth="27735" windowHeight="14175" activeTab="1"/>
  </bookViews>
  <sheets>
    <sheet name="記入例" sheetId="1" r:id="rId1"/>
    <sheet name="S04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5" authorId="0">
      <text>
        <r>
          <rPr>
            <sz val="11"/>
            <color indexed="8"/>
            <rFont val="Calibri"/>
            <family val="2"/>
          </rPr>
          <t>======
ID#AAAAs_gWSUw
楠原勝彦    (2023-04-06 07:51:01)
チーム名はAP列で入力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" authorId="0">
      <text>
        <r>
          <rPr>
            <sz val="11"/>
            <color indexed="8"/>
            <rFont val="Calibri"/>
            <family val="2"/>
          </rPr>
          <t>======
ID#AAAAs_gWSUs
楠原勝彦    (2023-04-06 07:51:01)
チーム名はAP列で入力</t>
        </r>
      </text>
    </comment>
  </commentList>
</comments>
</file>

<file path=xl/sharedStrings.xml><?xml version="1.0" encoding="utf-8"?>
<sst xmlns="http://schemas.openxmlformats.org/spreadsheetml/2006/main" count="828" uniqueCount="197">
  <si>
    <t>（  　月    日付け）</t>
  </si>
  <si>
    <t>1部
 N01リーグ</t>
  </si>
  <si>
    <t>勝</t>
  </si>
  <si>
    <t>分</t>
  </si>
  <si>
    <t>負</t>
  </si>
  <si>
    <t>得点</t>
  </si>
  <si>
    <t>失点</t>
  </si>
  <si>
    <t>得失
点差</t>
  </si>
  <si>
    <t>勝点</t>
  </si>
  <si>
    <t>順位</t>
  </si>
  <si>
    <t>A</t>
  </si>
  <si>
    <t>☆☆☆</t>
  </si>
  <si>
    <t>①</t>
  </si>
  <si>
    <t>⑪</t>
  </si>
  <si>
    <t>㉑</t>
  </si>
  <si>
    <t>③</t>
  </si>
  <si>
    <t>㉓</t>
  </si>
  <si>
    <t>㉚</t>
  </si>
  <si>
    <t>㉝</t>
  </si>
  <si>
    <t>⑬</t>
  </si>
  <si>
    <t>㊴</t>
  </si>
  <si>
    <t>あ</t>
  </si>
  <si>
    <t>－</t>
  </si>
  <si>
    <t>B</t>
  </si>
  <si>
    <t>い</t>
  </si>
  <si>
    <t>④</t>
  </si>
  <si>
    <t>⑯</t>
  </si>
  <si>
    <t>㉕</t>
  </si>
  <si>
    <t>㊷</t>
  </si>
  <si>
    <t>㉜</t>
  </si>
  <si>
    <t>㉛</t>
  </si>
  <si>
    <t>㉗</t>
  </si>
  <si>
    <t>⑱</t>
  </si>
  <si>
    <t>C</t>
  </si>
  <si>
    <t>う</t>
  </si>
  <si>
    <t>D</t>
  </si>
  <si>
    <t>え</t>
  </si>
  <si>
    <t>②</t>
  </si>
  <si>
    <t>⑭</t>
  </si>
  <si>
    <t>㊱</t>
  </si>
  <si>
    <t>㊶</t>
  </si>
  <si>
    <t>㉖</t>
  </si>
  <si>
    <t>㉙</t>
  </si>
  <si>
    <t>㊵</t>
  </si>
  <si>
    <t>E</t>
  </si>
  <si>
    <t>お</t>
  </si>
  <si>
    <t>F</t>
  </si>
  <si>
    <t>か</t>
  </si>
  <si>
    <t>⑤</t>
  </si>
  <si>
    <t>⑲</t>
  </si>
  <si>
    <t>㉔</t>
  </si>
  <si>
    <t>㊸</t>
  </si>
  <si>
    <t>㊺</t>
  </si>
  <si>
    <t>㊳</t>
  </si>
  <si>
    <t>G</t>
  </si>
  <si>
    <t>き</t>
  </si>
  <si>
    <t>H</t>
  </si>
  <si>
    <t>く</t>
  </si>
  <si>
    <t>㊹</t>
  </si>
  <si>
    <t>⑫</t>
  </si>
  <si>
    <t>㉘</t>
  </si>
  <si>
    <t>㊲</t>
  </si>
  <si>
    <t>㉟</t>
  </si>
  <si>
    <t>I</t>
  </si>
  <si>
    <t>け</t>
  </si>
  <si>
    <t>J</t>
  </si>
  <si>
    <t>こ</t>
  </si>
  <si>
    <t>⑥</t>
  </si>
  <si>
    <t>⑰</t>
  </si>
  <si>
    <t>㉞</t>
  </si>
  <si>
    <t>⑧</t>
  </si>
  <si>
    <t>⑨</t>
  </si>
  <si>
    <t>⑮</t>
  </si>
  <si>
    <t>㉒</t>
  </si>
  <si>
    <t>⑦</t>
  </si>
  <si>
    <t>⑳</t>
  </si>
  <si>
    <t>⑩</t>
  </si>
  <si>
    <t>会場提供チーム連絡先</t>
  </si>
  <si>
    <t>節</t>
  </si>
  <si>
    <t>月日</t>
  </si>
  <si>
    <t>会場</t>
  </si>
  <si>
    <t>M№</t>
  </si>
  <si>
    <t>時間</t>
  </si>
  <si>
    <t>チーム名</t>
  </si>
  <si>
    <t>審判</t>
  </si>
  <si>
    <t>備　考</t>
  </si>
  <si>
    <t>●●小学校</t>
  </si>
  <si>
    <t>ｖｓ</t>
  </si>
  <si>
    <t>開催日、試合開始時間に変更が</t>
  </si>
  <si>
    <t>あいうえお</t>
  </si>
  <si>
    <t>(住所)</t>
  </si>
  <si>
    <t>ある場合は備考欄に記載する。</t>
  </si>
  <si>
    <t>責任者名・携帯電話</t>
  </si>
  <si>
    <t>千葉　太郎</t>
  </si>
  <si>
    <t>090-1234-5678</t>
  </si>
  <si>
    <t>例) 9/22 9:00に変更</t>
  </si>
  <si>
    <t>例) 9/22 10:00に変更</t>
  </si>
  <si>
    <t>例) 9/22 11:00に変更</t>
  </si>
  <si>
    <t>例) 9/22 12:00に変更</t>
  </si>
  <si>
    <t>例) 9/22 13:00に変更</t>
  </si>
  <si>
    <t>（  4月  6日付け）</t>
  </si>
  <si>
    <t>３部
S04リーグ</t>
  </si>
  <si>
    <t>残試合</t>
  </si>
  <si>
    <t>FC高津</t>
  </si>
  <si>
    <t>北貝塚FC</t>
  </si>
  <si>
    <t>七栄FC</t>
  </si>
  <si>
    <t>白幡FC</t>
  </si>
  <si>
    <t>バディーSC
千葉 B</t>
  </si>
  <si>
    <t>CIイレブン</t>
  </si>
  <si>
    <t>Jホグワーツ</t>
  </si>
  <si>
    <t>クレシエンテ
成東FC</t>
  </si>
  <si>
    <t>鷹SC</t>
  </si>
  <si>
    <t>西小中台FC</t>
  </si>
  <si>
    <t>市原市立白幡小学校</t>
  </si>
  <si>
    <t>C,D</t>
  </si>
  <si>
    <t>10:00 kickoff に変更</t>
  </si>
  <si>
    <t>千葉県市原市山木１０８</t>
  </si>
  <si>
    <t>A,E</t>
  </si>
  <si>
    <t>11:00 kickoff に変更</t>
  </si>
  <si>
    <t>B,D</t>
  </si>
  <si>
    <t>12:00 kickoff に変更</t>
  </si>
  <si>
    <t>関谷　英一郎</t>
  </si>
  <si>
    <t>13:00 kickoff に変更</t>
  </si>
  <si>
    <t>090-4597-1496</t>
  </si>
  <si>
    <t>B,C</t>
  </si>
  <si>
    <t>14:00 kickoff に変更</t>
  </si>
  <si>
    <t>千葉市立おゆみ野南小学校</t>
  </si>
  <si>
    <t>H,I</t>
  </si>
  <si>
    <t>Jホグワーク</t>
  </si>
  <si>
    <t>千葉市緑区おゆみ野南4-26</t>
  </si>
  <si>
    <t>F,J</t>
  </si>
  <si>
    <t>G,I</t>
  </si>
  <si>
    <t>太田　耕平</t>
  </si>
  <si>
    <t>090-3089-5643</t>
  </si>
  <si>
    <t>G,H</t>
  </si>
  <si>
    <t>四街道総合公園多目的運動場</t>
  </si>
  <si>
    <t>E,G</t>
  </si>
  <si>
    <t>四街道市和田161</t>
  </si>
  <si>
    <t>A,I</t>
  </si>
  <si>
    <t>C,G</t>
  </si>
  <si>
    <t>須藤　真人</t>
  </si>
  <si>
    <t>A.I</t>
  </si>
  <si>
    <t>090-3507-3830</t>
  </si>
  <si>
    <t>C,E</t>
  </si>
  <si>
    <t>千葉市立北貝塚小学校</t>
  </si>
  <si>
    <t>F,H</t>
  </si>
  <si>
    <t>千葉市若葉区貝塚町1093</t>
  </si>
  <si>
    <t>B,J</t>
  </si>
  <si>
    <t>D,H</t>
  </si>
  <si>
    <t>清水　太一郎</t>
  </si>
  <si>
    <t>090-4746-0828</t>
  </si>
  <si>
    <t>D,F</t>
  </si>
  <si>
    <t>G,J</t>
  </si>
  <si>
    <t>NG⇒白幡FC(5/20,21)</t>
  </si>
  <si>
    <t>学校行事の関係で</t>
  </si>
  <si>
    <t>A,D</t>
  </si>
  <si>
    <t>NG⇒FC高津(5/20,21,28、6/18)</t>
  </si>
  <si>
    <t>開催日・会場・参加チーム要調整</t>
  </si>
  <si>
    <t>D,G</t>
  </si>
  <si>
    <t>NG⇒Jホグワーツ（5/28）</t>
  </si>
  <si>
    <t>薙野　亮太</t>
  </si>
  <si>
    <t>A,F</t>
  </si>
  <si>
    <t>090-2158-9646</t>
  </si>
  <si>
    <t>C,H</t>
  </si>
  <si>
    <t>NG⇒北貝塚FC(5/20,21、6/17)</t>
  </si>
  <si>
    <t>B,I</t>
  </si>
  <si>
    <t>平川　雅也</t>
  </si>
  <si>
    <t>B.I</t>
  </si>
  <si>
    <t>090-1618-7254</t>
  </si>
  <si>
    <t>E,H</t>
  </si>
  <si>
    <t>【仮】山武市立鳴浜小学校</t>
  </si>
  <si>
    <t>B,H</t>
  </si>
  <si>
    <t>クレシエンテ成東</t>
  </si>
  <si>
    <t>山武市本須賀1090</t>
  </si>
  <si>
    <t>A,G</t>
  </si>
  <si>
    <t>米代　健吾</t>
  </si>
  <si>
    <t>A,H</t>
  </si>
  <si>
    <t>090-5760-7814</t>
  </si>
  <si>
    <t>B,G</t>
  </si>
  <si>
    <t>フクダ電子スクエア</t>
  </si>
  <si>
    <t>E,J</t>
  </si>
  <si>
    <t>バディーSC千葉</t>
  </si>
  <si>
    <t>千葉市中央区川崎町1-20</t>
  </si>
  <si>
    <t>F,I</t>
  </si>
  <si>
    <t>D,J</t>
  </si>
  <si>
    <t>白川　智規</t>
  </si>
  <si>
    <t>C,F</t>
  </si>
  <si>
    <t>090-2255-6889</t>
  </si>
  <si>
    <t>E,I</t>
  </si>
  <si>
    <t>小林　芳隆</t>
  </si>
  <si>
    <t>090-1546-5180</t>
  </si>
  <si>
    <t>A,J</t>
  </si>
  <si>
    <t>B,F</t>
  </si>
  <si>
    <t>D,I</t>
  </si>
  <si>
    <t>市川　祐輔</t>
  </si>
  <si>
    <t>E,F</t>
  </si>
  <si>
    <t>090-3470-2410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</si>
</sst>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</numFmts>
  <fonts count="34">
    <font>
      <sz val="11"/>
      <color indexed="8"/>
      <name val="Calibri"/>
      <family val="2"/>
    </font>
    <font>
      <sz val="9"/>
      <color indexed="8"/>
      <name val="Hgp明朝e"/>
      <family val="1"/>
    </font>
    <font>
      <b/>
      <sz val="14"/>
      <color indexed="8"/>
      <name val="MS PGothic"/>
      <family val="3"/>
    </font>
    <font>
      <b/>
      <sz val="9"/>
      <color indexed="8"/>
      <name val="MS PGothic"/>
      <family val="3"/>
    </font>
    <font>
      <sz val="11"/>
      <name val="Calibri"/>
      <family val="2"/>
    </font>
    <font>
      <b/>
      <sz val="11"/>
      <color indexed="8"/>
      <name val="MS PGothic"/>
      <family val="3"/>
    </font>
    <font>
      <sz val="11"/>
      <color indexed="8"/>
      <name val="MS PGothic"/>
      <family val="3"/>
    </font>
    <font>
      <b/>
      <sz val="12"/>
      <color indexed="8"/>
      <name val="MS PGothic"/>
      <family val="3"/>
    </font>
    <font>
      <sz val="16"/>
      <color indexed="8"/>
      <name val="MS PGothic"/>
      <family val="3"/>
    </font>
    <font>
      <sz val="12"/>
      <color indexed="8"/>
      <name val="MS PGothic"/>
      <family val="3"/>
    </font>
    <font>
      <sz val="11"/>
      <color indexed="8"/>
      <name val="MS PMincho"/>
      <family val="1"/>
    </font>
    <font>
      <sz val="8"/>
      <color indexed="8"/>
      <name val="MS PGothic"/>
      <family val="3"/>
    </font>
    <font>
      <sz val="10"/>
      <color indexed="8"/>
      <name val="MS PGothic"/>
      <family val="3"/>
    </font>
    <font>
      <b/>
      <sz val="16"/>
      <color indexed="8"/>
      <name val="MS PGothic"/>
      <family val="3"/>
    </font>
    <font>
      <sz val="10"/>
      <color indexed="10"/>
      <name val="MS PGothic"/>
      <family val="3"/>
    </font>
    <font>
      <b/>
      <sz val="10"/>
      <color indexed="8"/>
      <name val="MS PGothic"/>
      <family val="3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10"/>
      <name val="Calibri"/>
      <family val="2"/>
    </font>
    <font>
      <sz val="6"/>
      <name val="Calibri"/>
      <family val="2"/>
    </font>
    <font>
      <b/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10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/>
      <right style="double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double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double">
        <color indexed="8"/>
      </right>
      <top style="thin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double">
        <color indexed="8"/>
      </right>
      <top/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/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/>
    </border>
    <border>
      <left style="thin">
        <color indexed="8"/>
      </left>
      <right style="dotted">
        <color indexed="8"/>
      </right>
      <top/>
      <bottom/>
    </border>
    <border>
      <left style="thin">
        <color indexed="8"/>
      </left>
      <right style="dotted">
        <color indexed="8"/>
      </right>
      <top/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/>
    </border>
    <border>
      <left style="dotted">
        <color indexed="8"/>
      </left>
      <right style="thin">
        <color indexed="8"/>
      </right>
      <top/>
      <bottom/>
    </border>
    <border>
      <left style="dotted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tted">
        <color indexed="8"/>
      </right>
      <top/>
      <bottom style="medium">
        <color indexed="8"/>
      </bottom>
    </border>
    <border>
      <left style="dotted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double">
        <color indexed="8"/>
      </left>
      <right style="thin">
        <color indexed="8"/>
      </right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22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15" borderId="1" applyNumberFormat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26" fillId="0" borderId="3" applyNumberFormat="0" applyFill="0" applyAlignment="0" applyProtection="0"/>
    <xf numFmtId="0" fontId="23" fillId="3" borderId="4" applyNumberFormat="0" applyAlignment="0" applyProtection="0"/>
    <xf numFmtId="0" fontId="24" fillId="9" borderId="5" applyNumberFormat="0" applyAlignment="0" applyProtection="0"/>
    <xf numFmtId="0" fontId="21" fillId="17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5" fillId="9" borderId="4" applyNumberFormat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0" borderId="9" applyNumberFormat="0" applyFill="0" applyAlignment="0" applyProtection="0"/>
  </cellStyleXfs>
  <cellXfs count="188">
    <xf numFmtId="0" fontId="0" fillId="0" borderId="0" xfId="0" applyFont="1" applyAlignment="1">
      <alignment vertical="center"/>
    </xf>
    <xf numFmtId="0" fontId="1" fillId="18" borderId="10" xfId="0" applyFont="1" applyFill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6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56" fontId="12" fillId="0" borderId="34" xfId="0" applyNumberFormat="1" applyFont="1" applyBorder="1" applyAlignment="1">
      <alignment vertical="center" shrinkToFit="1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shrinkToFit="1"/>
    </xf>
    <xf numFmtId="0" fontId="12" fillId="18" borderId="37" xfId="0" applyFont="1" applyFill="1" applyBorder="1" applyAlignment="1">
      <alignment vertical="center" shrinkToFit="1"/>
    </xf>
    <xf numFmtId="0" fontId="12" fillId="0" borderId="38" xfId="0" applyFont="1" applyBorder="1" applyAlignment="1">
      <alignment horizontal="center" vertical="center" shrinkToFit="1"/>
    </xf>
    <xf numFmtId="0" fontId="12" fillId="18" borderId="39" xfId="0" applyFont="1" applyFill="1" applyBorder="1" applyAlignment="1">
      <alignment vertical="center" shrinkToFit="1"/>
    </xf>
    <xf numFmtId="0" fontId="12" fillId="18" borderId="35" xfId="0" applyFont="1" applyFill="1" applyBorder="1" applyAlignment="1">
      <alignment horizontal="center" vertical="center"/>
    </xf>
    <xf numFmtId="56" fontId="14" fillId="18" borderId="17" xfId="0" applyNumberFormat="1" applyFont="1" applyFill="1" applyBorder="1" applyAlignment="1">
      <alignment vertical="center" shrinkToFit="1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shrinkToFit="1"/>
    </xf>
    <xf numFmtId="0" fontId="12" fillId="18" borderId="42" xfId="0" applyFont="1" applyFill="1" applyBorder="1" applyAlignment="1">
      <alignment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18" borderId="44" xfId="0" applyFont="1" applyFill="1" applyBorder="1" applyAlignment="1">
      <alignment vertical="center" shrinkToFit="1"/>
    </xf>
    <xf numFmtId="0" fontId="12" fillId="18" borderId="40" xfId="0" applyFont="1" applyFill="1" applyBorder="1" applyAlignment="1">
      <alignment horizontal="center" vertical="center"/>
    </xf>
    <xf numFmtId="0" fontId="12" fillId="0" borderId="17" xfId="0" applyFont="1" applyBorder="1" applyAlignment="1">
      <alignment vertical="center" shrinkToFit="1"/>
    </xf>
    <xf numFmtId="0" fontId="14" fillId="18" borderId="17" xfId="0" applyFont="1" applyFill="1" applyBorder="1" applyAlignment="1">
      <alignment vertical="center" shrinkToFit="1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 shrinkToFit="1"/>
    </xf>
    <xf numFmtId="0" fontId="12" fillId="18" borderId="47" xfId="0" applyFont="1" applyFill="1" applyBorder="1" applyAlignment="1">
      <alignment vertical="center" shrinkToFit="1"/>
    </xf>
    <xf numFmtId="0" fontId="12" fillId="0" borderId="48" xfId="0" applyFont="1" applyBorder="1" applyAlignment="1">
      <alignment horizontal="center" vertical="center" shrinkToFit="1"/>
    </xf>
    <xf numFmtId="0" fontId="12" fillId="18" borderId="49" xfId="0" applyFont="1" applyFill="1" applyBorder="1" applyAlignment="1">
      <alignment vertical="center" shrinkToFit="1"/>
    </xf>
    <xf numFmtId="0" fontId="12" fillId="18" borderId="45" xfId="0" applyFont="1" applyFill="1" applyBorder="1" applyAlignment="1">
      <alignment horizontal="center" vertical="center"/>
    </xf>
    <xf numFmtId="56" fontId="12" fillId="18" borderId="17" xfId="0" applyNumberFormat="1" applyFont="1" applyFill="1" applyBorder="1" applyAlignment="1">
      <alignment vertical="center" shrinkToFit="1"/>
    </xf>
    <xf numFmtId="0" fontId="12" fillId="18" borderId="17" xfId="0" applyFont="1" applyFill="1" applyBorder="1" applyAlignment="1">
      <alignment vertical="center" shrinkToFit="1"/>
    </xf>
    <xf numFmtId="0" fontId="12" fillId="0" borderId="50" xfId="0" applyFont="1" applyBorder="1" applyAlignment="1">
      <alignment horizontal="center" vertical="center"/>
    </xf>
    <xf numFmtId="0" fontId="12" fillId="18" borderId="50" xfId="0" applyFont="1" applyFill="1" applyBorder="1" applyAlignment="1">
      <alignment horizontal="center" vertical="center"/>
    </xf>
    <xf numFmtId="0" fontId="12" fillId="0" borderId="47" xfId="0" applyFont="1" applyBorder="1" applyAlignment="1">
      <alignment vertical="center" shrinkToFit="1"/>
    </xf>
    <xf numFmtId="0" fontId="12" fillId="0" borderId="49" xfId="0" applyFont="1" applyBorder="1" applyAlignment="1">
      <alignment vertical="center" shrinkToFit="1"/>
    </xf>
    <xf numFmtId="0" fontId="12" fillId="0" borderId="42" xfId="0" applyFont="1" applyBorder="1" applyAlignment="1">
      <alignment vertical="center" shrinkToFit="1"/>
    </xf>
    <xf numFmtId="0" fontId="12" fillId="0" borderId="44" xfId="0" applyFont="1" applyBorder="1" applyAlignment="1">
      <alignment vertical="center" shrinkToFit="1"/>
    </xf>
    <xf numFmtId="0" fontId="12" fillId="18" borderId="28" xfId="0" applyFont="1" applyFill="1" applyBorder="1" applyAlignment="1">
      <alignment vertical="center" shrinkToFit="1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 shrinkToFit="1"/>
    </xf>
    <xf numFmtId="0" fontId="12" fillId="0" borderId="53" xfId="0" applyFont="1" applyBorder="1" applyAlignment="1">
      <alignment vertical="center" shrinkToFit="1"/>
    </xf>
    <xf numFmtId="0" fontId="12" fillId="0" borderId="54" xfId="0" applyFont="1" applyBorder="1" applyAlignment="1">
      <alignment horizontal="center" vertical="center" shrinkToFit="1"/>
    </xf>
    <xf numFmtId="0" fontId="12" fillId="0" borderId="55" xfId="0" applyFont="1" applyBorder="1" applyAlignment="1">
      <alignment vertical="center" shrinkToFit="1"/>
    </xf>
    <xf numFmtId="0" fontId="12" fillId="18" borderId="5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3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vertical="center"/>
    </xf>
    <xf numFmtId="0" fontId="10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9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vertical="center"/>
    </xf>
    <xf numFmtId="0" fontId="9" fillId="0" borderId="56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12" fillId="0" borderId="65" xfId="0" applyFont="1" applyBorder="1" applyAlignment="1">
      <alignment horizontal="center" vertical="center" shrinkToFit="1"/>
    </xf>
    <xf numFmtId="0" fontId="4" fillId="0" borderId="66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12" fillId="0" borderId="68" xfId="0" applyFont="1" applyBorder="1" applyAlignment="1">
      <alignment horizontal="center" vertical="center" shrinkToFit="1"/>
    </xf>
    <xf numFmtId="0" fontId="4" fillId="0" borderId="69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12" fillId="18" borderId="18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20" fontId="12" fillId="0" borderId="71" xfId="0" applyNumberFormat="1" applyFont="1" applyBorder="1" applyAlignment="1">
      <alignment horizontal="center" vertical="center"/>
    </xf>
    <xf numFmtId="0" fontId="4" fillId="0" borderId="72" xfId="0" applyFont="1" applyBorder="1" applyAlignment="1">
      <alignment vertical="center"/>
    </xf>
    <xf numFmtId="0" fontId="12" fillId="0" borderId="73" xfId="0" applyFont="1" applyBorder="1" applyAlignment="1">
      <alignment horizontal="center" vertical="center" shrinkToFit="1"/>
    </xf>
    <xf numFmtId="0" fontId="4" fillId="0" borderId="73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6" fillId="0" borderId="75" xfId="0" applyFont="1" applyBorder="1" applyAlignment="1">
      <alignment horizontal="center" vertical="center"/>
    </xf>
    <xf numFmtId="0" fontId="4" fillId="0" borderId="63" xfId="0" applyFont="1" applyBorder="1" applyAlignment="1">
      <alignment vertical="center"/>
    </xf>
    <xf numFmtId="20" fontId="12" fillId="0" borderId="36" xfId="0" applyNumberFormat="1" applyFont="1" applyBorder="1" applyAlignment="1">
      <alignment horizontal="center" vertical="center"/>
    </xf>
    <xf numFmtId="0" fontId="4" fillId="0" borderId="76" xfId="0" applyFont="1" applyBorder="1" applyAlignment="1">
      <alignment vertical="center"/>
    </xf>
    <xf numFmtId="0" fontId="12" fillId="18" borderId="7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20" fontId="12" fillId="0" borderId="41" xfId="0" applyNumberFormat="1" applyFont="1" applyBorder="1" applyAlignment="1">
      <alignment horizontal="center" vertical="center"/>
    </xf>
    <xf numFmtId="0" fontId="4" fillId="0" borderId="79" xfId="0" applyFont="1" applyBorder="1" applyAlignment="1">
      <alignment vertical="center"/>
    </xf>
    <xf numFmtId="0" fontId="12" fillId="0" borderId="79" xfId="0" applyFont="1" applyBorder="1" applyAlignment="1">
      <alignment horizontal="center" vertical="center" shrinkToFit="1"/>
    </xf>
    <xf numFmtId="0" fontId="4" fillId="0" borderId="80" xfId="0" applyFont="1" applyBorder="1" applyAlignment="1">
      <alignment vertical="center"/>
    </xf>
    <xf numFmtId="0" fontId="4" fillId="0" borderId="81" xfId="0" applyFont="1" applyBorder="1" applyAlignment="1">
      <alignment vertical="center"/>
    </xf>
    <xf numFmtId="0" fontId="12" fillId="18" borderId="25" xfId="0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12" fillId="0" borderId="76" xfId="0" applyFont="1" applyBorder="1" applyAlignment="1">
      <alignment horizontal="center" vertical="center" shrinkToFit="1"/>
    </xf>
    <xf numFmtId="0" fontId="4" fillId="0" borderId="82" xfId="0" applyFont="1" applyBorder="1" applyAlignment="1">
      <alignment vertical="center"/>
    </xf>
    <xf numFmtId="0" fontId="12" fillId="18" borderId="41" xfId="0" applyFont="1" applyFill="1" applyBorder="1" applyAlignment="1">
      <alignment vertical="center"/>
    </xf>
    <xf numFmtId="0" fontId="4" fillId="0" borderId="83" xfId="0" applyFont="1" applyBorder="1" applyAlignment="1">
      <alignment vertical="center"/>
    </xf>
    <xf numFmtId="0" fontId="12" fillId="18" borderId="46" xfId="0" applyFont="1" applyFill="1" applyBorder="1" applyAlignment="1">
      <alignment vertical="center"/>
    </xf>
    <xf numFmtId="0" fontId="4" fillId="0" borderId="84" xfId="0" applyFont="1" applyBorder="1" applyAlignment="1">
      <alignment vertical="center"/>
    </xf>
    <xf numFmtId="0" fontId="14" fillId="18" borderId="36" xfId="0" applyFont="1" applyFill="1" applyBorder="1" applyAlignment="1">
      <alignment vertical="center"/>
    </xf>
    <xf numFmtId="0" fontId="4" fillId="0" borderId="85" xfId="0" applyFont="1" applyBorder="1" applyAlignment="1">
      <alignment vertical="center"/>
    </xf>
    <xf numFmtId="0" fontId="14" fillId="18" borderId="41" xfId="0" applyFont="1" applyFill="1" applyBorder="1" applyAlignment="1">
      <alignment vertical="center"/>
    </xf>
    <xf numFmtId="0" fontId="14" fillId="18" borderId="46" xfId="0" applyFont="1" applyFill="1" applyBorder="1" applyAlignment="1">
      <alignment vertical="center"/>
    </xf>
    <xf numFmtId="0" fontId="12" fillId="18" borderId="36" xfId="0" applyFont="1" applyFill="1" applyBorder="1" applyAlignment="1">
      <alignment vertical="center"/>
    </xf>
    <xf numFmtId="0" fontId="4" fillId="0" borderId="86" xfId="0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0" fontId="12" fillId="18" borderId="31" xfId="0" applyFont="1" applyFill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20" fontId="12" fillId="0" borderId="52" xfId="0" applyNumberFormat="1" applyFont="1" applyBorder="1" applyAlignment="1">
      <alignment horizontal="center" vertical="center"/>
    </xf>
    <xf numFmtId="0" fontId="4" fillId="0" borderId="88" xfId="0" applyFont="1" applyBorder="1" applyAlignment="1">
      <alignment vertical="center"/>
    </xf>
    <xf numFmtId="0" fontId="12" fillId="0" borderId="89" xfId="0" applyFont="1" applyBorder="1" applyAlignment="1">
      <alignment horizontal="center" vertical="center" shrinkToFit="1"/>
    </xf>
    <xf numFmtId="0" fontId="4" fillId="0" borderId="89" xfId="0" applyFont="1" applyBorder="1" applyAlignment="1">
      <alignment vertical="center"/>
    </xf>
    <xf numFmtId="0" fontId="12" fillId="18" borderId="52" xfId="0" applyFont="1" applyFill="1" applyBorder="1" applyAlignment="1">
      <alignment vertical="center"/>
    </xf>
    <xf numFmtId="0" fontId="4" fillId="0" borderId="90" xfId="0" applyFont="1" applyBorder="1" applyAlignment="1">
      <alignment vertical="center"/>
    </xf>
    <xf numFmtId="0" fontId="4" fillId="0" borderId="91" xfId="0" applyFont="1" applyBorder="1" applyAlignment="1">
      <alignment vertical="center"/>
    </xf>
    <xf numFmtId="0" fontId="4" fillId="0" borderId="92" xfId="0" applyFont="1" applyBorder="1" applyAlignment="1">
      <alignment vertical="center"/>
    </xf>
    <xf numFmtId="0" fontId="4" fillId="0" borderId="93" xfId="0" applyFont="1" applyBorder="1" applyAlignment="1">
      <alignment vertical="center"/>
    </xf>
    <xf numFmtId="0" fontId="4" fillId="0" borderId="94" xfId="0" applyFont="1" applyBorder="1" applyAlignment="1">
      <alignment vertical="center"/>
    </xf>
    <xf numFmtId="0" fontId="9" fillId="0" borderId="95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vertical="center"/>
    </xf>
    <xf numFmtId="0" fontId="5" fillId="0" borderId="95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vertical="center"/>
    </xf>
    <xf numFmtId="0" fontId="9" fillId="0" borderId="9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25" xfId="0" applyFont="1" applyBorder="1" applyAlignment="1">
      <alignment horizontal="center" vertical="center" shrinkToFit="1"/>
    </xf>
    <xf numFmtId="0" fontId="4" fillId="0" borderId="18" xfId="0" applyFont="1" applyBorder="1" applyAlignment="1">
      <alignment vertical="center"/>
    </xf>
    <xf numFmtId="0" fontId="10" fillId="0" borderId="9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5" fillId="0" borderId="9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4" fillId="0" borderId="29" xfId="0" applyFont="1" applyBorder="1" applyAlignment="1">
      <alignment vertical="center"/>
    </xf>
    <xf numFmtId="0" fontId="6" fillId="0" borderId="12" xfId="0" applyFont="1" applyBorder="1" applyAlignment="1">
      <alignment horizontal="center" vertical="center" shrinkToFit="1"/>
    </xf>
    <xf numFmtId="0" fontId="4" fillId="0" borderId="77" xfId="0" applyFont="1" applyBorder="1" applyAlignment="1">
      <alignment vertical="center"/>
    </xf>
    <xf numFmtId="0" fontId="6" fillId="0" borderId="7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/>
    </xf>
    <xf numFmtId="0" fontId="14" fillId="18" borderId="77" xfId="0" applyFont="1" applyFill="1" applyBorder="1" applyAlignment="1">
      <alignment horizontal="center" vertical="center"/>
    </xf>
    <xf numFmtId="0" fontId="14" fillId="18" borderId="25" xfId="0" applyFont="1" applyFill="1" applyBorder="1" applyAlignment="1">
      <alignment horizontal="center" vertical="center"/>
    </xf>
    <xf numFmtId="0" fontId="12" fillId="18" borderId="46" xfId="0" applyFont="1" applyFill="1" applyBorder="1" applyAlignment="1">
      <alignment horizontal="left" vertical="center"/>
    </xf>
    <xf numFmtId="0" fontId="12" fillId="18" borderId="36" xfId="0" applyFont="1" applyFill="1" applyBorder="1" applyAlignment="1">
      <alignment horizontal="left" vertical="center"/>
    </xf>
    <xf numFmtId="0" fontId="12" fillId="18" borderId="41" xfId="0" applyFont="1" applyFill="1" applyBorder="1" applyAlignment="1">
      <alignment horizontal="left" vertical="center"/>
    </xf>
    <xf numFmtId="56" fontId="12" fillId="18" borderId="77" xfId="0" applyNumberFormat="1" applyFont="1" applyFill="1" applyBorder="1" applyAlignment="1">
      <alignment horizontal="center" vertical="center"/>
    </xf>
    <xf numFmtId="20" fontId="12" fillId="0" borderId="46" xfId="0" applyNumberFormat="1" applyFont="1" applyBorder="1" applyAlignment="1">
      <alignment horizontal="center" vertical="center"/>
    </xf>
    <xf numFmtId="0" fontId="12" fillId="18" borderId="52" xfId="0" applyFont="1" applyFill="1" applyBorder="1" applyAlignment="1">
      <alignment horizontal="left" vertical="center"/>
    </xf>
    <xf numFmtId="0" fontId="15" fillId="0" borderId="13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Percent" xfId="42"/>
    <cellStyle name="メモ" xfId="43"/>
    <cellStyle name="リンク セル" xfId="44"/>
    <cellStyle name="入力" xfId="45"/>
    <cellStyle name="出力" xfId="46"/>
    <cellStyle name="悪い" xfId="47"/>
    <cellStyle name="Comma [0]" xfId="48"/>
    <cellStyle name="Comma" xfId="49"/>
    <cellStyle name="良い" xfId="50"/>
    <cellStyle name="見出し 1" xfId="51"/>
    <cellStyle name="見出し 2" xfId="52"/>
    <cellStyle name="見出し 3" xfId="53"/>
    <cellStyle name="見出し 4" xfId="54"/>
    <cellStyle name="計算" xfId="55"/>
    <cellStyle name="説明文" xfId="56"/>
    <cellStyle name="警告文" xfId="57"/>
    <cellStyle name="Currency [0]" xfId="58"/>
    <cellStyle name="Currency" xfId="59"/>
    <cellStyle name="集計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4</xdr:row>
      <xdr:rowOff>161925</xdr:rowOff>
    </xdr:from>
    <xdr:ext cx="6915150" cy="2009775"/>
    <xdr:sp>
      <xdr:nvSpPr>
        <xdr:cNvPr id="1" name="Shape 3"/>
        <xdr:cNvSpPr>
          <a:spLocks/>
        </xdr:cNvSpPr>
      </xdr:nvSpPr>
      <xdr:spPr>
        <a:xfrm>
          <a:off x="1409700" y="1476375"/>
          <a:ext cx="6915150" cy="2009775"/>
        </a:xfrm>
        <a:prstGeom prst="roundRect">
          <a:avLst/>
        </a:prstGeom>
        <a:solidFill>
          <a:srgbClr val="B3C6E7"/>
        </a:solidFill>
        <a:ln w="12700" cmpd="sng">
          <a:solidFill>
            <a:srgbClr val="31538F"/>
          </a:solidFill>
          <a:headEnd type="none"/>
          <a:tailEnd type="none"/>
        </a:ln>
      </xdr:spPr>
      <xdr:txBody>
        <a:bodyPr vertOverflow="clip" wrap="square" lIns="91425" tIns="45700" rIns="91425" bIns="45700" anchor="ctr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うすい黄色の網掛けのセルのみ入力可能で、その他のセルは入力を規制しています。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行挿入、行移動等についても規制しています。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開催日、試合開始時間に変更がある場合は備考欄に記載してください。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AP76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18.00390625" style="0" customWidth="1"/>
    <col min="2" max="31" width="4.57421875" style="0" customWidth="1"/>
    <col min="32" max="39" width="5.7109375" style="0" customWidth="1"/>
    <col min="40" max="40" width="9.00390625" style="0" customWidth="1"/>
    <col min="41" max="41" width="3.28125" style="0" customWidth="1"/>
    <col min="42" max="42" width="20.7109375" style="0" customWidth="1"/>
  </cols>
  <sheetData>
    <row r="1" spans="1:40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</row>
    <row r="2" spans="1:40" ht="30" customHeight="1">
      <c r="A2" s="170" t="s">
        <v>1</v>
      </c>
      <c r="B2" s="172" t="str">
        <f>$A$5</f>
        <v>あ</v>
      </c>
      <c r="C2" s="163"/>
      <c r="D2" s="164"/>
      <c r="E2" s="162" t="str">
        <f>$A$7</f>
        <v>い</v>
      </c>
      <c r="F2" s="163"/>
      <c r="G2" s="164"/>
      <c r="H2" s="162" t="str">
        <f>$A$9</f>
        <v>う</v>
      </c>
      <c r="I2" s="163"/>
      <c r="J2" s="164"/>
      <c r="K2" s="162" t="str">
        <f>$A$11</f>
        <v>え</v>
      </c>
      <c r="L2" s="163"/>
      <c r="M2" s="164"/>
      <c r="N2" s="162" t="str">
        <f>$A$13</f>
        <v>お</v>
      </c>
      <c r="O2" s="163"/>
      <c r="P2" s="164"/>
      <c r="Q2" s="162" t="str">
        <f>$A$15</f>
        <v>か</v>
      </c>
      <c r="R2" s="163"/>
      <c r="S2" s="164"/>
      <c r="T2" s="162" t="str">
        <f>$A$17</f>
        <v>き</v>
      </c>
      <c r="U2" s="163"/>
      <c r="V2" s="164"/>
      <c r="W2" s="162" t="str">
        <f>$A$19</f>
        <v>く</v>
      </c>
      <c r="X2" s="163"/>
      <c r="Y2" s="164"/>
      <c r="Z2" s="162" t="str">
        <f>$A$21</f>
        <v>け</v>
      </c>
      <c r="AA2" s="163"/>
      <c r="AB2" s="164"/>
      <c r="AC2" s="162" t="str">
        <f>$A$23</f>
        <v>こ</v>
      </c>
      <c r="AD2" s="163"/>
      <c r="AE2" s="168"/>
      <c r="AF2" s="169" t="s">
        <v>2</v>
      </c>
      <c r="AG2" s="156" t="s">
        <v>3</v>
      </c>
      <c r="AH2" s="156" t="s">
        <v>4</v>
      </c>
      <c r="AI2" s="156" t="s">
        <v>5</v>
      </c>
      <c r="AJ2" s="156" t="s">
        <v>6</v>
      </c>
      <c r="AK2" s="158" t="s">
        <v>7</v>
      </c>
      <c r="AL2" s="156" t="s">
        <v>8</v>
      </c>
      <c r="AM2" s="159" t="s">
        <v>9</v>
      </c>
      <c r="AN2" s="4"/>
    </row>
    <row r="3" spans="1:39" ht="30" customHeight="1">
      <c r="A3" s="171"/>
      <c r="B3" s="173"/>
      <c r="C3" s="85"/>
      <c r="D3" s="143"/>
      <c r="E3" s="84"/>
      <c r="F3" s="85"/>
      <c r="G3" s="143"/>
      <c r="H3" s="84"/>
      <c r="I3" s="85"/>
      <c r="J3" s="143"/>
      <c r="K3" s="84"/>
      <c r="L3" s="85"/>
      <c r="M3" s="143"/>
      <c r="N3" s="84"/>
      <c r="O3" s="85"/>
      <c r="P3" s="143"/>
      <c r="Q3" s="84"/>
      <c r="R3" s="85"/>
      <c r="S3" s="143"/>
      <c r="T3" s="84"/>
      <c r="U3" s="85"/>
      <c r="V3" s="143"/>
      <c r="W3" s="84"/>
      <c r="X3" s="85"/>
      <c r="Y3" s="143"/>
      <c r="Z3" s="84"/>
      <c r="AA3" s="85"/>
      <c r="AB3" s="143"/>
      <c r="AC3" s="84"/>
      <c r="AD3" s="85"/>
      <c r="AE3" s="93"/>
      <c r="AF3" s="95"/>
      <c r="AG3" s="157"/>
      <c r="AH3" s="157"/>
      <c r="AI3" s="157"/>
      <c r="AJ3" s="157"/>
      <c r="AK3" s="157"/>
      <c r="AL3" s="157"/>
      <c r="AM3" s="160"/>
    </row>
    <row r="4" spans="1:42" ht="30" customHeight="1">
      <c r="A4" s="5" t="s">
        <v>10</v>
      </c>
      <c r="B4" s="174" t="s">
        <v>11</v>
      </c>
      <c r="C4" s="163"/>
      <c r="D4" s="164"/>
      <c r="E4" s="6" t="s">
        <v>12</v>
      </c>
      <c r="F4" s="7">
        <f>IF(E5="","",IF(E5&gt;G5,"○",IF(E5=G5,"△","●")))</f>
      </c>
      <c r="G4" s="8"/>
      <c r="H4" s="6" t="s">
        <v>13</v>
      </c>
      <c r="I4" s="7">
        <f>IF(H5="","",IF(H5&gt;J5,"○",IF(H5=J5,"△","●")))</f>
      </c>
      <c r="J4" s="8"/>
      <c r="K4" s="6" t="s">
        <v>14</v>
      </c>
      <c r="L4" s="7">
        <f>IF(K5="","",IF(K5&gt;M5,"○",IF(K5=M5,"△","●")))</f>
      </c>
      <c r="M4" s="8"/>
      <c r="N4" s="6" t="s">
        <v>15</v>
      </c>
      <c r="O4" s="7">
        <f>IF(N5="","",IF(N5&gt;P5,"○",IF(N5=P5,"△","●")))</f>
      </c>
      <c r="P4" s="8"/>
      <c r="Q4" s="6" t="s">
        <v>16</v>
      </c>
      <c r="R4" s="7">
        <f>IF(Q5="","",IF(Q5&gt;S5,"○",IF(Q5=S5,"△","●")))</f>
      </c>
      <c r="S4" s="8"/>
      <c r="T4" s="6" t="s">
        <v>17</v>
      </c>
      <c r="U4" s="7">
        <f>IF(T5="","",IF(T5&gt;V5,"○",IF(T5=V5,"△","●")))</f>
      </c>
      <c r="V4" s="8"/>
      <c r="W4" s="6" t="s">
        <v>18</v>
      </c>
      <c r="X4" s="7">
        <f>IF(W5="","",IF(W5&gt;Y5,"○",IF(W5=Y5,"△","●")))</f>
      </c>
      <c r="Y4" s="8"/>
      <c r="Z4" s="6" t="s">
        <v>19</v>
      </c>
      <c r="AA4" s="7">
        <f>IF(Z5="","",IF(Z5&gt;AB5,"○",IF(Z5=AB5,"△","●")))</f>
      </c>
      <c r="AB4" s="8"/>
      <c r="AC4" s="6" t="s">
        <v>20</v>
      </c>
      <c r="AD4" s="7">
        <f>IF(AC5="","",IF(AC5&gt;AE5,"○",IF(AC5=AE5,"△","●")))</f>
      </c>
      <c r="AE4" s="9"/>
      <c r="AF4" s="161">
        <f>COUNTIF(B4:AE4,"○")</f>
        <v>0</v>
      </c>
      <c r="AG4" s="154">
        <f>COUNTIF(B4:AE4,"△")</f>
        <v>0</v>
      </c>
      <c r="AH4" s="154">
        <f>COUNTIF(B4:AE4,"●")</f>
        <v>0</v>
      </c>
      <c r="AI4" s="155">
        <f>SUM(E5,H5,K5,N5,Q5,T5,W5,Z5,AC5)</f>
        <v>0</v>
      </c>
      <c r="AJ4" s="155">
        <f>SUM(G5,J5,M5,P5,S5,V5,Y5,AB5,AE5)</f>
        <v>0</v>
      </c>
      <c r="AK4" s="155">
        <f>AI4-AJ4</f>
        <v>0</v>
      </c>
      <c r="AL4" s="155">
        <f>AF4*3+AG4*1</f>
        <v>0</v>
      </c>
      <c r="AM4" s="167"/>
      <c r="AO4" s="10" t="s">
        <v>10</v>
      </c>
      <c r="AP4" s="11" t="s">
        <v>21</v>
      </c>
    </row>
    <row r="5" spans="1:42" ht="30" customHeight="1">
      <c r="A5" s="12" t="str">
        <f>IF($AP$4="","",VLOOKUP(A4,$AO:$AP,2,0))</f>
        <v>あ</v>
      </c>
      <c r="B5" s="171"/>
      <c r="C5" s="101"/>
      <c r="D5" s="109"/>
      <c r="E5" s="13">
        <f>IF($V$27="","",$V$27)</f>
      </c>
      <c r="F5" s="14" t="s">
        <v>22</v>
      </c>
      <c r="G5" s="15">
        <f>IF($X$27="","",$X$27)</f>
      </c>
      <c r="H5" s="13">
        <f>IF($V$37="","",$V$37)</f>
      </c>
      <c r="I5" s="14" t="s">
        <v>22</v>
      </c>
      <c r="J5" s="15">
        <f>IF($X$37="","",$X$37)</f>
      </c>
      <c r="K5" s="13">
        <f>IF($V$47="","",$V$47)</f>
      </c>
      <c r="L5" s="14" t="s">
        <v>22</v>
      </c>
      <c r="M5" s="15">
        <f>IF($X$47="","",$X$47)</f>
      </c>
      <c r="N5" s="13">
        <f>IF($V$29="","",$V$29)</f>
      </c>
      <c r="O5" s="14" t="s">
        <v>22</v>
      </c>
      <c r="P5" s="15">
        <f>IF($X$29="","",$X$29)</f>
      </c>
      <c r="Q5" s="13">
        <f>IF($V$49="","",$V$49)</f>
      </c>
      <c r="R5" s="14" t="s">
        <v>22</v>
      </c>
      <c r="S5" s="15">
        <f>IF($X$49="","",$X$49)</f>
      </c>
      <c r="T5" s="13">
        <f>IF($V$57="","",$V$57)</f>
      </c>
      <c r="U5" s="14" t="s">
        <v>22</v>
      </c>
      <c r="V5" s="15">
        <f>IF($X$57="","",$X$57)</f>
      </c>
      <c r="W5" s="13">
        <f>IF($V$61="","",$V$61)</f>
      </c>
      <c r="X5" s="14" t="s">
        <v>22</v>
      </c>
      <c r="Y5" s="15">
        <f>IF($X$61="","",$X$61)</f>
      </c>
      <c r="Z5" s="13">
        <f>IF($V$39="","",$V$39)</f>
      </c>
      <c r="AA5" s="14" t="s">
        <v>22</v>
      </c>
      <c r="AB5" s="15">
        <f>IF($X$39="","",$X$39)</f>
      </c>
      <c r="AC5" s="13">
        <f>IF($V$67="","",$V$67)</f>
      </c>
      <c r="AD5" s="14" t="s">
        <v>22</v>
      </c>
      <c r="AE5" s="16">
        <f>IF($X$67="","",$X$67)</f>
      </c>
      <c r="AF5" s="153"/>
      <c r="AG5" s="150"/>
      <c r="AH5" s="150"/>
      <c r="AI5" s="150"/>
      <c r="AJ5" s="150"/>
      <c r="AK5" s="150"/>
      <c r="AL5" s="150"/>
      <c r="AM5" s="152"/>
      <c r="AO5" s="10" t="s">
        <v>23</v>
      </c>
      <c r="AP5" s="11" t="s">
        <v>24</v>
      </c>
    </row>
    <row r="6" spans="1:42" ht="30" customHeight="1">
      <c r="A6" s="17" t="s">
        <v>23</v>
      </c>
      <c r="B6" s="18"/>
      <c r="C6" s="19">
        <f>IF(B7="","",IF(B7&gt;D7,"○",IF(B7=D7,"△","●")))</f>
      </c>
      <c r="D6" s="20"/>
      <c r="E6" s="165" t="s">
        <v>11</v>
      </c>
      <c r="F6" s="91"/>
      <c r="G6" s="128"/>
      <c r="H6" s="21" t="s">
        <v>25</v>
      </c>
      <c r="I6" s="22">
        <f>IF(H7="","",IF(H7&gt;J7,"○",IF(H7=J7,"△","●")))</f>
      </c>
      <c r="J6" s="23"/>
      <c r="K6" s="21" t="s">
        <v>26</v>
      </c>
      <c r="L6" s="22">
        <f>IF(K7="","",IF(K7&gt;M7,"○",IF(K7=M7,"△","●")))</f>
      </c>
      <c r="M6" s="23"/>
      <c r="N6" s="21" t="s">
        <v>27</v>
      </c>
      <c r="O6" s="22">
        <f>IF(N7="","",IF(N7&gt;P7,"○",IF(N7=P7,"△","●")))</f>
      </c>
      <c r="P6" s="23"/>
      <c r="Q6" s="21" t="s">
        <v>28</v>
      </c>
      <c r="R6" s="22">
        <f>IF(Q7="","",IF(Q7&gt;S7,"○",IF(Q7=S7,"△","●")))</f>
      </c>
      <c r="S6" s="23"/>
      <c r="T6" s="21" t="s">
        <v>29</v>
      </c>
      <c r="U6" s="22">
        <f>IF(T7="","",IF(T7&gt;V7,"○",IF(T7=V7,"△","●")))</f>
      </c>
      <c r="V6" s="23"/>
      <c r="W6" s="21" t="s">
        <v>30</v>
      </c>
      <c r="X6" s="22">
        <f>IF(W7="","",IF(W7&gt;Y7,"○",IF(W7=Y7,"△","●")))</f>
      </c>
      <c r="Y6" s="23"/>
      <c r="Z6" s="21" t="s">
        <v>31</v>
      </c>
      <c r="AA6" s="22">
        <f>IF(Z7="","",IF(Z7&gt;AB7,"○",IF(Z7=AB7,"△","●")))</f>
      </c>
      <c r="AB6" s="23"/>
      <c r="AC6" s="21" t="s">
        <v>32</v>
      </c>
      <c r="AD6" s="22">
        <f>IF(AC7="","",IF(AC7&gt;AE7,"○",IF(AC7=AE7,"△","●")))</f>
      </c>
      <c r="AE6" s="24"/>
      <c r="AF6" s="94">
        <f>COUNTIF(B6:AE6,"○")</f>
        <v>0</v>
      </c>
      <c r="AG6" s="96">
        <f>COUNTIF(B6:AE6,"△")</f>
        <v>0</v>
      </c>
      <c r="AH6" s="96">
        <f>COUNTIF(B6:AE6,"●")</f>
        <v>0</v>
      </c>
      <c r="AI6" s="86">
        <f>SUM(B7,H7,K7,N7,Q7,T7,W7,Z7,AC7)</f>
        <v>0</v>
      </c>
      <c r="AJ6" s="86">
        <f>SUM(D7,J7,M7,P7,S7,V7,Y7,AB7,AE7)</f>
        <v>0</v>
      </c>
      <c r="AK6" s="86">
        <f>AI6-AJ6</f>
        <v>0</v>
      </c>
      <c r="AL6" s="86">
        <f>AF6*3+AG6*1</f>
        <v>0</v>
      </c>
      <c r="AM6" s="88"/>
      <c r="AO6" s="10" t="s">
        <v>33</v>
      </c>
      <c r="AP6" s="11" t="s">
        <v>34</v>
      </c>
    </row>
    <row r="7" spans="1:42" ht="30" customHeight="1">
      <c r="A7" s="12" t="str">
        <f>IF($AP$5="","",VLOOKUP(A6,$AO:$AP,2,0))</f>
        <v>い</v>
      </c>
      <c r="B7" s="25">
        <f>IF($X$27="","",$X$27)</f>
      </c>
      <c r="C7" s="14" t="s">
        <v>22</v>
      </c>
      <c r="D7" s="15">
        <f>IF($V$27="","",$V$27)</f>
      </c>
      <c r="E7" s="166"/>
      <c r="F7" s="101"/>
      <c r="G7" s="109"/>
      <c r="H7" s="13">
        <f>IF($V$30="","",$V$30)</f>
      </c>
      <c r="I7" s="14" t="s">
        <v>22</v>
      </c>
      <c r="J7" s="15">
        <f>IF($X$30="","",$X$30)</f>
      </c>
      <c r="K7" s="13">
        <f>IF($V$42="","",$V$42)</f>
      </c>
      <c r="L7" s="14" t="s">
        <v>22</v>
      </c>
      <c r="M7" s="15">
        <f>IF($X$42="","",$X$42)</f>
      </c>
      <c r="N7" s="13">
        <f>IF($V$52="","",$V$52)</f>
      </c>
      <c r="O7" s="14" t="s">
        <v>22</v>
      </c>
      <c r="P7" s="15">
        <f>IF($X$52="","",$X$52)</f>
      </c>
      <c r="Q7" s="13">
        <f>IF($V$72="","",$V$72)</f>
      </c>
      <c r="R7" s="14" t="s">
        <v>22</v>
      </c>
      <c r="S7" s="15">
        <f>IF($X$72="","",$X$72)</f>
      </c>
      <c r="T7" s="13">
        <f>IF($V$60="","",$V$60)</f>
      </c>
      <c r="U7" s="14" t="s">
        <v>22</v>
      </c>
      <c r="V7" s="15">
        <f>IF($X$60="","",$X$60)</f>
      </c>
      <c r="W7" s="13">
        <f>IF($V$58="","",$V$58)</f>
      </c>
      <c r="X7" s="14" t="s">
        <v>22</v>
      </c>
      <c r="Y7" s="15">
        <f>IF($X$58="","",$X$58)</f>
      </c>
      <c r="Z7" s="13">
        <f>IF($V$54="","",$V$54)</f>
      </c>
      <c r="AA7" s="14" t="s">
        <v>22</v>
      </c>
      <c r="AB7" s="15">
        <f>IF($X$54="","",$X$54)</f>
      </c>
      <c r="AC7" s="13">
        <f>IF($V$44="","",$V$44)</f>
      </c>
      <c r="AD7" s="14" t="s">
        <v>22</v>
      </c>
      <c r="AE7" s="16">
        <f>IF($X$44="","",$X$44)</f>
      </c>
      <c r="AF7" s="153"/>
      <c r="AG7" s="150"/>
      <c r="AH7" s="150"/>
      <c r="AI7" s="150"/>
      <c r="AJ7" s="150"/>
      <c r="AK7" s="150"/>
      <c r="AL7" s="150"/>
      <c r="AM7" s="152"/>
      <c r="AO7" s="10" t="s">
        <v>35</v>
      </c>
      <c r="AP7" s="11" t="s">
        <v>36</v>
      </c>
    </row>
    <row r="8" spans="1:42" ht="30" customHeight="1">
      <c r="A8" s="17" t="s">
        <v>33</v>
      </c>
      <c r="B8" s="18"/>
      <c r="C8" s="19">
        <f>IF(B9="","",IF(B9&gt;D9,"○",IF(B9=D9,"△","●")))</f>
      </c>
      <c r="D8" s="20"/>
      <c r="E8" s="26"/>
      <c r="F8" s="19">
        <f>IF(E9="","",IF(E9&gt;G9,"○",IF(E9=G9,"△","●")))</f>
      </c>
      <c r="G8" s="20"/>
      <c r="H8" s="90" t="s">
        <v>11</v>
      </c>
      <c r="I8" s="91"/>
      <c r="J8" s="128"/>
      <c r="K8" s="21" t="s">
        <v>37</v>
      </c>
      <c r="L8" s="22">
        <f>IF(K9="","",IF(K9&gt;M9,"○",IF(K9=M9,"△","●")))</f>
      </c>
      <c r="M8" s="23"/>
      <c r="N8" s="21" t="s">
        <v>38</v>
      </c>
      <c r="O8" s="22">
        <f>IF(N9="","",IF(N9&gt;P9,"○",IF(N9=P9,"△","●")))</f>
      </c>
      <c r="P8" s="23"/>
      <c r="Q8" s="21" t="s">
        <v>39</v>
      </c>
      <c r="R8" s="22">
        <f>IF(Q9="","",IF(Q9&gt;S9,"○",IF(Q9=S9,"△","●")))</f>
      </c>
      <c r="S8" s="23"/>
      <c r="T8" s="21" t="s">
        <v>40</v>
      </c>
      <c r="U8" s="22">
        <f>IF(T9="","",IF(T9&gt;V9,"○",IF(T9=V9,"△","●")))</f>
      </c>
      <c r="V8" s="23"/>
      <c r="W8" s="21" t="s">
        <v>41</v>
      </c>
      <c r="X8" s="22">
        <f>IF(W9="","",IF(W9&gt;Y9,"○",IF(W9=Y9,"△","●")))</f>
      </c>
      <c r="Y8" s="23"/>
      <c r="Z8" s="21" t="s">
        <v>42</v>
      </c>
      <c r="AA8" s="22">
        <f>IF(Z9="","",IF(Z9&gt;AB9,"○",IF(Z9=AB9,"△","●")))</f>
      </c>
      <c r="AB8" s="23"/>
      <c r="AC8" s="21" t="s">
        <v>43</v>
      </c>
      <c r="AD8" s="22">
        <f>IF(AC9="","",IF(AC9&gt;AE9,"○",IF(AC9=AE9,"△","●")))</f>
      </c>
      <c r="AE8" s="24"/>
      <c r="AF8" s="94">
        <f>COUNTIF(B8:AE8,"○")</f>
        <v>0</v>
      </c>
      <c r="AG8" s="96">
        <f>COUNTIF(B8:AE8,"△")</f>
        <v>0</v>
      </c>
      <c r="AH8" s="96">
        <f>COUNTIF(B8:AE8,"●")</f>
        <v>0</v>
      </c>
      <c r="AI8" s="86">
        <f>SUM(B9,E9,K9,N9,Q9,T9,W9,Z9,AC9,)</f>
        <v>0</v>
      </c>
      <c r="AJ8" s="86">
        <f>SUM(D9,G9,M9,P9,S9,V9,Y9,AB9,AE9)</f>
        <v>0</v>
      </c>
      <c r="AK8" s="86">
        <f>AI8-AJ8</f>
        <v>0</v>
      </c>
      <c r="AL8" s="86">
        <f>AF8*3+AG8*1</f>
        <v>0</v>
      </c>
      <c r="AM8" s="88"/>
      <c r="AO8" s="10" t="s">
        <v>44</v>
      </c>
      <c r="AP8" s="11" t="s">
        <v>45</v>
      </c>
    </row>
    <row r="9" spans="1:42" ht="30" customHeight="1">
      <c r="A9" s="12" t="str">
        <f>IF($AP$6="","",VLOOKUP(A8,$AO:$AP,2,0))</f>
        <v>う</v>
      </c>
      <c r="B9" s="25">
        <f>IF($X$37="","",$X$37)</f>
      </c>
      <c r="C9" s="14" t="s">
        <v>22</v>
      </c>
      <c r="D9" s="15">
        <f>IF($V$37="","",$V$37)</f>
      </c>
      <c r="E9" s="13">
        <f>IF($X$30="","",$X$30)</f>
      </c>
      <c r="F9" s="14" t="s">
        <v>22</v>
      </c>
      <c r="G9" s="15">
        <f>IF($V$30="","",$V$30)</f>
      </c>
      <c r="H9" s="166"/>
      <c r="I9" s="101"/>
      <c r="J9" s="109"/>
      <c r="K9" s="13">
        <f>IF($V$28="","",$V$28)</f>
      </c>
      <c r="L9" s="14" t="s">
        <v>22</v>
      </c>
      <c r="M9" s="15">
        <f>IF($X$28="","",$X$28)</f>
      </c>
      <c r="N9" s="13">
        <f>IF($V$40="","",$V$40)</f>
      </c>
      <c r="O9" s="14" t="s">
        <v>22</v>
      </c>
      <c r="P9" s="15">
        <f>IF($X$40="","",$X$40)</f>
      </c>
      <c r="Q9" s="13">
        <f>IF($V$64="","",$V$64)</f>
      </c>
      <c r="R9" s="14" t="s">
        <v>22</v>
      </c>
      <c r="S9" s="15">
        <f>IF($X$64="","",$X$64)</f>
      </c>
      <c r="T9" s="13">
        <f>IF($V$71="","",$V$71)</f>
      </c>
      <c r="U9" s="14" t="s">
        <v>22</v>
      </c>
      <c r="V9" s="15">
        <f>IF($X$71="","",$X$71)</f>
      </c>
      <c r="W9" s="13">
        <f>IF($V$53="","",$V$53)</f>
      </c>
      <c r="X9" s="14" t="s">
        <v>22</v>
      </c>
      <c r="Y9" s="15">
        <f>IF($X$53="","",$X$53)</f>
      </c>
      <c r="Z9" s="13">
        <f>IF($V$56="","",$V$56)</f>
      </c>
      <c r="AA9" s="14" t="s">
        <v>22</v>
      </c>
      <c r="AB9" s="15">
        <f>IF($X$56="","",$X$56)</f>
      </c>
      <c r="AC9" s="13">
        <f>IF($V$69="","",$V$69)</f>
      </c>
      <c r="AD9" s="14" t="s">
        <v>22</v>
      </c>
      <c r="AE9" s="16">
        <f>IF($X$69="","",$X$69)</f>
      </c>
      <c r="AF9" s="153"/>
      <c r="AG9" s="150"/>
      <c r="AH9" s="150"/>
      <c r="AI9" s="150"/>
      <c r="AJ9" s="150"/>
      <c r="AK9" s="150"/>
      <c r="AL9" s="150"/>
      <c r="AM9" s="152"/>
      <c r="AO9" s="27" t="s">
        <v>46</v>
      </c>
      <c r="AP9" s="11" t="s">
        <v>47</v>
      </c>
    </row>
    <row r="10" spans="1:42" ht="30" customHeight="1">
      <c r="A10" s="17" t="s">
        <v>35</v>
      </c>
      <c r="B10" s="18"/>
      <c r="C10" s="19">
        <f>IF(B11="","",IF(B11&gt;D11,"○",IF(B11=D11,"△","●")))</f>
      </c>
      <c r="D10" s="20"/>
      <c r="E10" s="26"/>
      <c r="F10" s="19">
        <f>IF(E11="","",IF(E11&gt;G11,"○",IF(E11=G11,"△","●")))</f>
      </c>
      <c r="G10" s="20"/>
      <c r="H10" s="26"/>
      <c r="I10" s="19">
        <f>IF(H11="","",IF(H11&gt;J11,"○",IF(H11=J11,"△","●")))</f>
      </c>
      <c r="J10" s="20"/>
      <c r="K10" s="90" t="s">
        <v>11</v>
      </c>
      <c r="L10" s="91"/>
      <c r="M10" s="128"/>
      <c r="N10" s="21" t="s">
        <v>48</v>
      </c>
      <c r="O10" s="22">
        <f>IF(N11="","",IF(N11&gt;P11,"○",IF(N11=P11,"△","●")))</f>
      </c>
      <c r="P10" s="23"/>
      <c r="Q10" s="21" t="s">
        <v>49</v>
      </c>
      <c r="R10" s="22">
        <f>IF(Q11="","",IF(Q11&gt;S11,"○",IF(Q11=S11,"△","●")))</f>
      </c>
      <c r="S10" s="23"/>
      <c r="T10" s="21" t="s">
        <v>50</v>
      </c>
      <c r="U10" s="22">
        <f>IF(T11="","",IF(T11&gt;V11,"○",IF(T11=V11,"△","●")))</f>
      </c>
      <c r="V10" s="23"/>
      <c r="W10" s="21" t="s">
        <v>51</v>
      </c>
      <c r="X10" s="22">
        <f>IF(W11="","",IF(W11&gt;Y11,"○",IF(W11=Y11,"△","●")))</f>
      </c>
      <c r="Y10" s="23"/>
      <c r="Z10" s="21" t="s">
        <v>52</v>
      </c>
      <c r="AA10" s="22">
        <f>IF(Z11="","",IF(Z11&gt;AB11,"○",IF(Z11=AB11,"△","●")))</f>
      </c>
      <c r="AB10" s="23"/>
      <c r="AC10" s="21" t="s">
        <v>53</v>
      </c>
      <c r="AD10" s="22">
        <f>IF(AC11="","",IF(AC11&gt;AE11,"○",IF(AC11=AE11,"△","●")))</f>
      </c>
      <c r="AE10" s="24"/>
      <c r="AF10" s="94">
        <f>COUNTIF(B10:AE10,"○")</f>
        <v>0</v>
      </c>
      <c r="AG10" s="96">
        <f>COUNTIF(B10:AE10,"△")</f>
        <v>0</v>
      </c>
      <c r="AH10" s="96">
        <f>COUNTIF(B10:AE10,"●")</f>
        <v>0</v>
      </c>
      <c r="AI10" s="86">
        <f>SUM(B11,E11,H11,N11,Q11,T11,W11,Z11,AC11)</f>
        <v>0</v>
      </c>
      <c r="AJ10" s="86">
        <f>SUM(D11,G11,J11,P11,S11,V11,Y11,AB11,AE11)</f>
        <v>0</v>
      </c>
      <c r="AK10" s="86">
        <f>AI10-AJ10</f>
        <v>0</v>
      </c>
      <c r="AL10" s="86">
        <f>AF10*3+AG10*1</f>
        <v>0</v>
      </c>
      <c r="AM10" s="88"/>
      <c r="AO10" s="10" t="s">
        <v>54</v>
      </c>
      <c r="AP10" s="11" t="s">
        <v>55</v>
      </c>
    </row>
    <row r="11" spans="1:42" ht="30" customHeight="1">
      <c r="A11" s="12" t="str">
        <f>IF($AP$7="","",VLOOKUP(A10,$AO:$AP,2,0))</f>
        <v>え</v>
      </c>
      <c r="B11" s="25">
        <f>IF($X$47="","",$X$47)</f>
      </c>
      <c r="C11" s="14" t="s">
        <v>22</v>
      </c>
      <c r="D11" s="15">
        <f>IF($V$47="","",$V$47)</f>
      </c>
      <c r="E11" s="13">
        <f>IF($X$42="","",$X$42)</f>
      </c>
      <c r="F11" s="14" t="s">
        <v>22</v>
      </c>
      <c r="G11" s="15">
        <f>IF($V$42="","",$V$42)</f>
      </c>
      <c r="H11" s="13">
        <f>IF($X$28="","",$X$28)</f>
      </c>
      <c r="I11" s="14" t="s">
        <v>22</v>
      </c>
      <c r="J11" s="15">
        <f>IF($V$28="","",$V$28)</f>
      </c>
      <c r="K11" s="166"/>
      <c r="L11" s="101"/>
      <c r="M11" s="109"/>
      <c r="N11" s="13">
        <f>IF($V$31="","",$V$31)</f>
      </c>
      <c r="O11" s="14" t="s">
        <v>22</v>
      </c>
      <c r="P11" s="15">
        <f>IF($X$31="","",$X$31)</f>
      </c>
      <c r="Q11" s="13">
        <f>IF($V$45="","",$V$45)</f>
      </c>
      <c r="R11" s="14" t="s">
        <v>22</v>
      </c>
      <c r="S11" s="15">
        <f>IF($X$45="","",$X$45)</f>
      </c>
      <c r="T11" s="13">
        <f>IF($V$50="","",$V$50)</f>
      </c>
      <c r="U11" s="14" t="s">
        <v>22</v>
      </c>
      <c r="V11" s="15">
        <f>IF($X$50="","",$X$50)</f>
      </c>
      <c r="W11" s="13">
        <f>IF($V$73="","",$V$73)</f>
      </c>
      <c r="X11" s="14" t="s">
        <v>22</v>
      </c>
      <c r="Y11" s="15">
        <f>IF($X$73="","",$X$73)</f>
      </c>
      <c r="Z11" s="13">
        <f>IF($V$75="","",$V$75)</f>
      </c>
      <c r="AA11" s="14" t="s">
        <v>22</v>
      </c>
      <c r="AB11" s="15">
        <f>IF($X$75="","",$X$75)</f>
      </c>
      <c r="AC11" s="13">
        <f>IF($V$66="","",$V$66)</f>
      </c>
      <c r="AD11" s="14" t="s">
        <v>22</v>
      </c>
      <c r="AE11" s="16">
        <f>IF($X$66="","",$X$66)</f>
      </c>
      <c r="AF11" s="153"/>
      <c r="AG11" s="150"/>
      <c r="AH11" s="150"/>
      <c r="AI11" s="150"/>
      <c r="AJ11" s="150"/>
      <c r="AK11" s="150"/>
      <c r="AL11" s="150"/>
      <c r="AM11" s="152"/>
      <c r="AO11" s="27" t="s">
        <v>56</v>
      </c>
      <c r="AP11" s="11" t="s">
        <v>57</v>
      </c>
    </row>
    <row r="12" spans="1:42" ht="30" customHeight="1">
      <c r="A12" s="17" t="s">
        <v>44</v>
      </c>
      <c r="B12" s="18"/>
      <c r="C12" s="19">
        <f>IF(B13="","",IF(B13&gt;D13,"○",IF(B13=D13,"△","●")))</f>
      </c>
      <c r="D12" s="20"/>
      <c r="E12" s="26"/>
      <c r="F12" s="19">
        <f>IF(E13="","",IF(E13&gt;G13,"○",IF(E13=G13,"△","●")))</f>
      </c>
      <c r="G12" s="20"/>
      <c r="H12" s="26"/>
      <c r="I12" s="19">
        <f>IF(H13="","",IF(H13&gt;J13,"○",IF(H13=J13,"△","●")))</f>
      </c>
      <c r="J12" s="20"/>
      <c r="K12" s="26"/>
      <c r="L12" s="19">
        <f>IF(K13="","",IF(K13&gt;M13,"○",IF(K13=M13,"△","●")))</f>
      </c>
      <c r="M12" s="20"/>
      <c r="N12" s="165" t="s">
        <v>11</v>
      </c>
      <c r="O12" s="91"/>
      <c r="P12" s="128"/>
      <c r="Q12" s="21" t="s">
        <v>58</v>
      </c>
      <c r="R12" s="22">
        <f>IF(Q13="","",IF(Q13&gt;S13,"○",IF(Q13=S13,"△","●")))</f>
      </c>
      <c r="S12" s="23"/>
      <c r="T12" s="21" t="s">
        <v>59</v>
      </c>
      <c r="U12" s="22">
        <f>IF(T13="","",IF(T13&gt;V13,"○",IF(T13=V13,"△","●")))</f>
      </c>
      <c r="V12" s="23"/>
      <c r="W12" s="21" t="s">
        <v>60</v>
      </c>
      <c r="X12" s="22">
        <f>IF(W13="","",IF(W13&gt;Y13,"○",IF(W13=Y13,"△","●")))</f>
      </c>
      <c r="Y12" s="23"/>
      <c r="Z12" s="21" t="s">
        <v>61</v>
      </c>
      <c r="AA12" s="22">
        <f>IF(Z13="","",IF(Z13&gt;AB13,"○",IF(Z13=AB13,"△","●")))</f>
      </c>
      <c r="AB12" s="23"/>
      <c r="AC12" s="21" t="s">
        <v>62</v>
      </c>
      <c r="AD12" s="22">
        <f>IF(AC13="","",IF(AC13&gt;AE13,"○",IF(AC13=AE13,"△","●")))</f>
      </c>
      <c r="AE12" s="24"/>
      <c r="AF12" s="94">
        <f>COUNTIF(B12:AE12,"○")</f>
        <v>0</v>
      </c>
      <c r="AG12" s="96">
        <f>COUNTIF(B12:AE12,"△")</f>
        <v>0</v>
      </c>
      <c r="AH12" s="96">
        <f>COUNTIF(B12:AE12,"●")</f>
        <v>0</v>
      </c>
      <c r="AI12" s="86">
        <f>SUM(B13,E13,H13,K13,Q13,T13,W13,Z13,AC13,)</f>
        <v>0</v>
      </c>
      <c r="AJ12" s="86">
        <f>SUM(D13,G13,J13,M13,S13,V13,Y13,AB13,AE13)</f>
        <v>0</v>
      </c>
      <c r="AK12" s="86">
        <f>AI12-AJ12</f>
        <v>0</v>
      </c>
      <c r="AL12" s="86">
        <f>AF12*3+AG12*1</f>
        <v>0</v>
      </c>
      <c r="AM12" s="88"/>
      <c r="AO12" s="10" t="s">
        <v>63</v>
      </c>
      <c r="AP12" s="11" t="s">
        <v>64</v>
      </c>
    </row>
    <row r="13" spans="1:42" ht="30" customHeight="1">
      <c r="A13" s="12" t="str">
        <f>IF($AP$8="","",VLOOKUP(A12,$AO:$AP,2,0))</f>
        <v>お</v>
      </c>
      <c r="B13" s="25">
        <f>IF($X$29="","",$X$29)</f>
      </c>
      <c r="C13" s="14" t="s">
        <v>22</v>
      </c>
      <c r="D13" s="15">
        <f>IF($V$29="","",$V$29)</f>
      </c>
      <c r="E13" s="13">
        <f>IF($X$52="","",$X$52)</f>
      </c>
      <c r="F13" s="14" t="s">
        <v>22</v>
      </c>
      <c r="G13" s="15">
        <f>IF($V$52="","",$V$52)</f>
      </c>
      <c r="H13" s="13">
        <f>IF($X$40="","",$X$40)</f>
      </c>
      <c r="I13" s="14" t="s">
        <v>22</v>
      </c>
      <c r="J13" s="15">
        <f>IF($V$40="","",$V$40)</f>
      </c>
      <c r="K13" s="13">
        <f>IF($X$31="","",$X$31)</f>
      </c>
      <c r="L13" s="14" t="s">
        <v>22</v>
      </c>
      <c r="M13" s="15">
        <f>IF($V$31="","",$V$31)</f>
      </c>
      <c r="N13" s="166"/>
      <c r="O13" s="101"/>
      <c r="P13" s="109"/>
      <c r="Q13" s="13">
        <f>IF($V$74="","",$V$74)</f>
      </c>
      <c r="R13" s="14" t="s">
        <v>22</v>
      </c>
      <c r="S13" s="15">
        <f>IF($X$74="","",$X$74)</f>
      </c>
      <c r="T13" s="13">
        <f>IF($V$38="","",$V$38)</f>
      </c>
      <c r="U13" s="14" t="s">
        <v>22</v>
      </c>
      <c r="V13" s="15">
        <f>IF($X$38="","",$X$38)</f>
      </c>
      <c r="W13" s="13">
        <f>IF($V$55="","",$V$55)</f>
      </c>
      <c r="X13" s="14" t="s">
        <v>22</v>
      </c>
      <c r="Y13" s="15">
        <f>IF($X$55="","",$X$55)</f>
      </c>
      <c r="Z13" s="13">
        <f>IF($V$65="","",$V$65)</f>
      </c>
      <c r="AA13" s="14" t="s">
        <v>22</v>
      </c>
      <c r="AB13" s="15">
        <f>IF($X$65="","",$X$65)</f>
      </c>
      <c r="AC13" s="13">
        <f>IF($V$63="","",$V$63)</f>
      </c>
      <c r="AD13" s="14" t="s">
        <v>22</v>
      </c>
      <c r="AE13" s="16">
        <f>IF($X$63="","",$X$63)</f>
      </c>
      <c r="AF13" s="153"/>
      <c r="AG13" s="150"/>
      <c r="AH13" s="150"/>
      <c r="AI13" s="150"/>
      <c r="AJ13" s="150"/>
      <c r="AK13" s="150"/>
      <c r="AL13" s="150"/>
      <c r="AM13" s="152"/>
      <c r="AO13" s="10" t="s">
        <v>65</v>
      </c>
      <c r="AP13" s="11" t="s">
        <v>66</v>
      </c>
    </row>
    <row r="14" spans="1:41" ht="30" customHeight="1">
      <c r="A14" s="17" t="s">
        <v>46</v>
      </c>
      <c r="B14" s="18"/>
      <c r="C14" s="19">
        <f>IF(B15="","",IF(B15&gt;D15,"○",IF(B15=D15,"△","●")))</f>
      </c>
      <c r="D14" s="20"/>
      <c r="E14" s="26"/>
      <c r="F14" s="19">
        <f>IF(E15="","",IF(E15&gt;G15,"○",IF(E15=G15,"△","●")))</f>
      </c>
      <c r="G14" s="20"/>
      <c r="H14" s="26"/>
      <c r="I14" s="19">
        <f>IF(H15="","",IF(H15&gt;J15,"○",IF(H15=J15,"△","●")))</f>
      </c>
      <c r="J14" s="20"/>
      <c r="K14" s="26"/>
      <c r="L14" s="19">
        <f>IF(K15="","",IF(K15&gt;M15,"○",IF(K15=M15,"△","●")))</f>
      </c>
      <c r="M14" s="20"/>
      <c r="N14" s="26"/>
      <c r="O14" s="19">
        <f>IF(N15="","",IF(N15&gt;P15,"○",IF(N15=P15,"△","●")))</f>
      </c>
      <c r="P14" s="20"/>
      <c r="Q14" s="165" t="s">
        <v>11</v>
      </c>
      <c r="R14" s="91"/>
      <c r="S14" s="128"/>
      <c r="T14" s="21" t="s">
        <v>67</v>
      </c>
      <c r="U14" s="22">
        <f>IF(T15="","",IF(T15&gt;V15,"○",IF(T15=V15,"△","●")))</f>
      </c>
      <c r="V14" s="23"/>
      <c r="W14" s="21" t="s">
        <v>68</v>
      </c>
      <c r="X14" s="22">
        <f>IF(W15="","",IF(W15&gt;Y15,"○",IF(W15=Y15,"△","●")))</f>
      </c>
      <c r="Y14" s="23"/>
      <c r="Z14" s="21" t="s">
        <v>69</v>
      </c>
      <c r="AA14" s="22">
        <f>IF(Z15="","",IF(Z15&gt;AB15,"○",IF(Z15=AB15,"△","●")))</f>
      </c>
      <c r="AB14" s="23"/>
      <c r="AC14" s="21" t="s">
        <v>70</v>
      </c>
      <c r="AD14" s="22">
        <f>IF(AC15="","",IF(AC15&gt;AE15,"○",IF(AC15=AE15,"△","●")))</f>
      </c>
      <c r="AE14" s="24"/>
      <c r="AF14" s="94">
        <f>COUNTIF(B14:AE14,"○")</f>
        <v>0</v>
      </c>
      <c r="AG14" s="96">
        <f>COUNTIF(B14:AE14,"△")</f>
        <v>0</v>
      </c>
      <c r="AH14" s="96">
        <f>COUNTIF(B14:AE14,"●")</f>
        <v>0</v>
      </c>
      <c r="AI14" s="86">
        <f>SUM(B15,E15,H15,K15,N15,T15,W15,Z15,AC15,)</f>
        <v>0</v>
      </c>
      <c r="AJ14" s="86">
        <f>SUM(D15,G15,J15,M15,P15,V15,Y15,AB15,AE15)</f>
        <v>0</v>
      </c>
      <c r="AK14" s="86">
        <f>AI14-AJ14</f>
        <v>0</v>
      </c>
      <c r="AL14" s="86">
        <f>AF14*3+AG14*1</f>
        <v>0</v>
      </c>
      <c r="AM14" s="88"/>
      <c r="AO14" s="28"/>
    </row>
    <row r="15" spans="1:41" ht="30" customHeight="1">
      <c r="A15" s="12" t="str">
        <f>IF($AP$9="","",VLOOKUP(A14,$AO:$AP,2,0))</f>
        <v>か</v>
      </c>
      <c r="B15" s="25">
        <f>IF($X$49="","",$X$49)</f>
      </c>
      <c r="C15" s="14" t="s">
        <v>22</v>
      </c>
      <c r="D15" s="15">
        <f>IF($V$49="","",$V$49)</f>
      </c>
      <c r="E15" s="13">
        <f>IF($X$72="","",$X$72)</f>
      </c>
      <c r="F15" s="14" t="s">
        <v>22</v>
      </c>
      <c r="G15" s="15">
        <f>IF($V$72="","",$V$72)</f>
      </c>
      <c r="H15" s="13">
        <f>IF($X$64="","",$X$64)</f>
      </c>
      <c r="I15" s="14" t="s">
        <v>22</v>
      </c>
      <c r="J15" s="15">
        <f>IF($V$64="","",$V$64)</f>
      </c>
      <c r="K15" s="13">
        <f>IF($X$45="","",$X$45)</f>
      </c>
      <c r="L15" s="14" t="s">
        <v>22</v>
      </c>
      <c r="M15" s="15">
        <f>IF($V$45="","",$V$45)</f>
      </c>
      <c r="N15" s="13">
        <f>IF($X$74="","",$X$74)</f>
      </c>
      <c r="O15" s="14" t="s">
        <v>22</v>
      </c>
      <c r="P15" s="15">
        <f>IF($V$74="","",$V$74)</f>
      </c>
      <c r="Q15" s="166"/>
      <c r="R15" s="101"/>
      <c r="S15" s="109"/>
      <c r="T15" s="13">
        <f>IF($V$32="","",$V$32)</f>
      </c>
      <c r="U15" s="14" t="s">
        <v>22</v>
      </c>
      <c r="V15" s="15">
        <f>IF($X$32="","",$X$32)</f>
      </c>
      <c r="W15" s="13">
        <f>IF($V$43="","",$V$43)</f>
      </c>
      <c r="X15" s="14" t="s">
        <v>22</v>
      </c>
      <c r="Y15" s="15">
        <f>IF($X$43="","",$X$43)</f>
      </c>
      <c r="Z15" s="13">
        <f>IF($V$62="","",$V$62)</f>
      </c>
      <c r="AA15" s="14" t="s">
        <v>22</v>
      </c>
      <c r="AB15" s="15">
        <f>IF($X$62="","",$X$62)</f>
      </c>
      <c r="AC15" s="13">
        <f>IF($V$34="","",$V$34)</f>
      </c>
      <c r="AD15" s="14" t="s">
        <v>22</v>
      </c>
      <c r="AE15" s="16">
        <f>IF($X$34="","",$X$34)</f>
      </c>
      <c r="AF15" s="153"/>
      <c r="AG15" s="150"/>
      <c r="AH15" s="150"/>
      <c r="AI15" s="150"/>
      <c r="AJ15" s="150"/>
      <c r="AK15" s="150"/>
      <c r="AL15" s="150"/>
      <c r="AM15" s="152"/>
      <c r="AO15" s="28"/>
    </row>
    <row r="16" spans="1:41" ht="30" customHeight="1">
      <c r="A16" s="17" t="s">
        <v>54</v>
      </c>
      <c r="B16" s="18"/>
      <c r="C16" s="19">
        <f>IF(B17="","",IF(B17&gt;D17,"○",IF(B17=D17,"△","●")))</f>
      </c>
      <c r="D16" s="20"/>
      <c r="E16" s="26"/>
      <c r="F16" s="19">
        <f>IF(E17="","",IF(E17&gt;G17,"○",IF(E17=G17,"△","●")))</f>
      </c>
      <c r="G16" s="20"/>
      <c r="H16" s="26"/>
      <c r="I16" s="19">
        <f>IF(H17="","",IF(H17&gt;J17,"○",IF(H17=J17,"△","●")))</f>
      </c>
      <c r="J16" s="20"/>
      <c r="K16" s="26"/>
      <c r="L16" s="19">
        <f>IF(K17="","",IF(K17&gt;M17,"○",IF(K17=M17,"△","●")))</f>
      </c>
      <c r="M16" s="20"/>
      <c r="N16" s="26"/>
      <c r="O16" s="19">
        <f>IF(N17="","",IF(N17&gt;P17,"○",IF(N17=P17,"△","●")))</f>
      </c>
      <c r="P16" s="20"/>
      <c r="Q16" s="26"/>
      <c r="R16" s="19">
        <f>IF(Q17="","",IF(Q17&gt;S17,"○",IF(Q17=S17,"△","●")))</f>
      </c>
      <c r="S16" s="20"/>
      <c r="T16" s="90" t="s">
        <v>11</v>
      </c>
      <c r="U16" s="91"/>
      <c r="V16" s="128"/>
      <c r="W16" s="21" t="s">
        <v>71</v>
      </c>
      <c r="X16" s="22">
        <f>IF(W17="","",IF(W17&gt;Y17,"○",IF(W17=Y17,"△","●")))</f>
      </c>
      <c r="Y16" s="23"/>
      <c r="Z16" s="21" t="s">
        <v>72</v>
      </c>
      <c r="AA16" s="22">
        <f>IF(Z17="","",IF(Z17&gt;AB17,"○",IF(Z17=AB17,"△","●")))</f>
      </c>
      <c r="AB16" s="23"/>
      <c r="AC16" s="21" t="s">
        <v>73</v>
      </c>
      <c r="AD16" s="22">
        <f>IF(AC17="","",IF(AC17&gt;AE17,"○",IF(AC17=AE17,"△","●")))</f>
      </c>
      <c r="AE16" s="24"/>
      <c r="AF16" s="94">
        <f>COUNTIF(B16:AE16,"○")</f>
        <v>0</v>
      </c>
      <c r="AG16" s="96">
        <f>COUNTIF(B16:AE16,"△")</f>
        <v>0</v>
      </c>
      <c r="AH16" s="96">
        <f>COUNTIF(B16:AE16,"●")</f>
        <v>0</v>
      </c>
      <c r="AI16" s="86">
        <f>SUM(B17,E17,H17,K17,N17,Q17,W17,Z17,AC17)</f>
        <v>0</v>
      </c>
      <c r="AJ16" s="86">
        <f>SUM(D17,G17,J17,M17,P17,S17,Y17,AB17,AE17)</f>
        <v>0</v>
      </c>
      <c r="AK16" s="86">
        <f>AI16-AJ16</f>
        <v>0</v>
      </c>
      <c r="AL16" s="86">
        <f>AF16*3+AG16*1</f>
        <v>0</v>
      </c>
      <c r="AM16" s="88"/>
      <c r="AO16" s="28"/>
    </row>
    <row r="17" spans="1:41" ht="30" customHeight="1">
      <c r="A17" s="12" t="str">
        <f>IF($AP$10="","",VLOOKUP(A16,$AO:$AP,2,0))</f>
        <v>き</v>
      </c>
      <c r="B17" s="25">
        <f>IF($X$57="","",$X$57)</f>
      </c>
      <c r="C17" s="14" t="s">
        <v>22</v>
      </c>
      <c r="D17" s="15">
        <f>IF($V$57="","",$V$57)</f>
      </c>
      <c r="E17" s="13">
        <f>IF($X$60="","",$X$60)</f>
      </c>
      <c r="F17" s="14" t="s">
        <v>22</v>
      </c>
      <c r="G17" s="15">
        <f>IF($V$60="","",$V$60)</f>
      </c>
      <c r="H17" s="13">
        <f>IF($X$71="","",$X$71)</f>
      </c>
      <c r="I17" s="14" t="s">
        <v>22</v>
      </c>
      <c r="J17" s="15">
        <f>IF($V$71="","",$V$71)</f>
      </c>
      <c r="K17" s="13">
        <f>IF($X$50="","",$X$50)</f>
      </c>
      <c r="L17" s="14" t="s">
        <v>22</v>
      </c>
      <c r="M17" s="15">
        <f>IF($V$50="","",$V$50)</f>
      </c>
      <c r="N17" s="13">
        <f>IF($X$38="","",$X$38)</f>
      </c>
      <c r="O17" s="14" t="s">
        <v>22</v>
      </c>
      <c r="P17" s="15">
        <f>IF($V$38="","",$V$38)</f>
      </c>
      <c r="Q17" s="13">
        <f>IF($X$32="","",$X$32)</f>
      </c>
      <c r="R17" s="14" t="s">
        <v>22</v>
      </c>
      <c r="S17" s="15">
        <f>IF($V$32="","",$V$32)</f>
      </c>
      <c r="T17" s="175"/>
      <c r="U17" s="100"/>
      <c r="V17" s="121"/>
      <c r="W17" s="13">
        <f>IF($V$35="","",$V$35)</f>
      </c>
      <c r="X17" s="14" t="s">
        <v>22</v>
      </c>
      <c r="Y17" s="15">
        <f>IF($X$35="","",$X$35)</f>
      </c>
      <c r="Z17" s="13">
        <f>IF($V$41="","",$V$41)</f>
      </c>
      <c r="AA17" s="14" t="s">
        <v>22</v>
      </c>
      <c r="AB17" s="15">
        <f>IF($X$41="","",$X$41)</f>
      </c>
      <c r="AC17" s="13">
        <f>IF($V$48="","",$V$48)</f>
      </c>
      <c r="AD17" s="14" t="s">
        <v>22</v>
      </c>
      <c r="AE17" s="16">
        <f>IF($X$48="","",$X$48)</f>
      </c>
      <c r="AF17" s="153"/>
      <c r="AG17" s="150"/>
      <c r="AH17" s="150"/>
      <c r="AI17" s="150"/>
      <c r="AJ17" s="150"/>
      <c r="AK17" s="150"/>
      <c r="AL17" s="150"/>
      <c r="AM17" s="152"/>
      <c r="AO17" s="29"/>
    </row>
    <row r="18" spans="1:41" ht="30" customHeight="1">
      <c r="A18" s="17" t="s">
        <v>56</v>
      </c>
      <c r="B18" s="18"/>
      <c r="C18" s="19">
        <f>IF(B19="","",IF(B19&gt;D19,"○",IF(B19=D19,"△","●")))</f>
      </c>
      <c r="D18" s="20"/>
      <c r="E18" s="26"/>
      <c r="F18" s="19">
        <f>IF(E19="","",IF(E19&gt;G19,"○",IF(E19=G19,"△","●")))</f>
      </c>
      <c r="G18" s="20"/>
      <c r="H18" s="26"/>
      <c r="I18" s="19">
        <f>IF(H19="","",IF(H19&gt;J19,"○",IF(H19=J19,"△","●")))</f>
      </c>
      <c r="J18" s="20"/>
      <c r="K18" s="26"/>
      <c r="L18" s="19">
        <f>IF(K19="","",IF(K19&gt;M19,"○",IF(K19=M19,"△","●")))</f>
      </c>
      <c r="M18" s="20"/>
      <c r="N18" s="26"/>
      <c r="O18" s="19">
        <f>IF(N19="","",IF(N19&gt;P19,"○",IF(N19=P19,"△","●")))</f>
      </c>
      <c r="P18" s="20"/>
      <c r="Q18" s="26"/>
      <c r="R18" s="19">
        <f>IF(Q19="","",IF(Q19&gt;S19,"○",IF(Q19=S19,"△","●")))</f>
      </c>
      <c r="S18" s="20"/>
      <c r="T18" s="26"/>
      <c r="U18" s="19">
        <f>IF(T19="","",IF(T19&gt;V19,"○",IF(T19=V19,"△","●")))</f>
      </c>
      <c r="V18" s="20"/>
      <c r="W18" s="165" t="s">
        <v>11</v>
      </c>
      <c r="X18" s="91"/>
      <c r="Y18" s="128"/>
      <c r="Z18" s="21" t="s">
        <v>74</v>
      </c>
      <c r="AA18" s="22">
        <f>IF(Z19="","",IF(Z19&gt;AB19,"○",IF(Z19=AB19,"△","●")))</f>
      </c>
      <c r="AB18" s="23"/>
      <c r="AC18" s="21" t="s">
        <v>75</v>
      </c>
      <c r="AD18" s="22">
        <f>IF(AC19="","",IF(AC19&gt;AE19,"○",IF(AC19=AE19,"△","●")))</f>
      </c>
      <c r="AE18" s="24"/>
      <c r="AF18" s="94">
        <f>COUNTIF(B18:AE18,"○")</f>
        <v>0</v>
      </c>
      <c r="AG18" s="96">
        <f>COUNTIF(B18:AE18,"△")</f>
        <v>0</v>
      </c>
      <c r="AH18" s="96">
        <f>COUNTIF(B18:AE18,"●")</f>
        <v>0</v>
      </c>
      <c r="AI18" s="86">
        <f>SUM(B19,E19,H19,K19,N19,Q19,T19,Z19,AC19)</f>
        <v>0</v>
      </c>
      <c r="AJ18" s="86">
        <f>SUM(D19,G19,J19,M19,P19,S19,V19,AB19,AE19)</f>
        <v>0</v>
      </c>
      <c r="AK18" s="86">
        <f>AI18-AJ18</f>
        <v>0</v>
      </c>
      <c r="AL18" s="86">
        <f>AF18*3+AG18*1</f>
        <v>0</v>
      </c>
      <c r="AM18" s="177"/>
      <c r="AO18" s="28"/>
    </row>
    <row r="19" spans="1:41" ht="30" customHeight="1">
      <c r="A19" s="12" t="str">
        <f>IF($AP$11="","",VLOOKUP(A18,$AO:$AP,2,0))</f>
        <v>く</v>
      </c>
      <c r="B19" s="25">
        <f>IF($X$61="","",$X$61)</f>
      </c>
      <c r="C19" s="14" t="s">
        <v>22</v>
      </c>
      <c r="D19" s="15">
        <f>IF($V$61="","",$V$61)</f>
      </c>
      <c r="E19" s="13">
        <f>IF($X$58="","",$X$58)</f>
      </c>
      <c r="F19" s="14" t="s">
        <v>22</v>
      </c>
      <c r="G19" s="15">
        <f>IF($V$58="","",$V$58)</f>
      </c>
      <c r="H19" s="13">
        <f>IF($X$53="","",$X$53)</f>
      </c>
      <c r="I19" s="14" t="s">
        <v>22</v>
      </c>
      <c r="J19" s="15">
        <f>IF($V$53="","",$V$53)</f>
      </c>
      <c r="K19" s="13">
        <f>IF($X$73="","",$X$73)</f>
      </c>
      <c r="L19" s="14" t="s">
        <v>22</v>
      </c>
      <c r="M19" s="15">
        <f>IF($V$73="","",$V$73)</f>
      </c>
      <c r="N19" s="13">
        <f>IF($X$55="","",$X$55)</f>
      </c>
      <c r="O19" s="14" t="s">
        <v>22</v>
      </c>
      <c r="P19" s="15">
        <f>IF($V$55="","",$V$55)</f>
      </c>
      <c r="Q19" s="13">
        <f>IF($X$43="","",$X$43)</f>
      </c>
      <c r="R19" s="14" t="s">
        <v>22</v>
      </c>
      <c r="S19" s="15">
        <f>IF($V$43="","",$V$43)</f>
      </c>
      <c r="T19" s="13">
        <f>IF($X$35="","",$X$35)</f>
      </c>
      <c r="U19" s="14" t="s">
        <v>22</v>
      </c>
      <c r="V19" s="15">
        <f>IF($V$35="","",$V$35)</f>
      </c>
      <c r="W19" s="166"/>
      <c r="X19" s="101"/>
      <c r="Y19" s="109"/>
      <c r="Z19" s="13">
        <f>IF($V$33="","",$V$33)</f>
      </c>
      <c r="AA19" s="14" t="s">
        <v>22</v>
      </c>
      <c r="AB19" s="15">
        <f>IF($X$33="","",$X$33)</f>
      </c>
      <c r="AC19" s="13">
        <f>IF($V$46="","",$V$46)</f>
      </c>
      <c r="AD19" s="14" t="s">
        <v>22</v>
      </c>
      <c r="AE19" s="16">
        <f>IF($X$46="","",$X$46)</f>
      </c>
      <c r="AF19" s="153"/>
      <c r="AG19" s="150"/>
      <c r="AH19" s="150"/>
      <c r="AI19" s="150"/>
      <c r="AJ19" s="150"/>
      <c r="AK19" s="150"/>
      <c r="AL19" s="150"/>
      <c r="AM19" s="152"/>
      <c r="AO19" s="28"/>
    </row>
    <row r="20" spans="1:41" ht="30" customHeight="1">
      <c r="A20" s="17" t="s">
        <v>63</v>
      </c>
      <c r="B20" s="18"/>
      <c r="C20" s="19">
        <f>IF(B21="","",IF(B21&gt;D21,"○",IF(B21=D21,"△","●")))</f>
      </c>
      <c r="D20" s="20"/>
      <c r="E20" s="26"/>
      <c r="F20" s="19">
        <f>IF(E21="","",IF(E21&gt;G21,"○",IF(E21=G21,"△","●")))</f>
      </c>
      <c r="G20" s="20"/>
      <c r="H20" s="26"/>
      <c r="I20" s="19">
        <f>IF(H21="","",IF(H21&gt;J21,"○",IF(H21=J21,"△","●")))</f>
      </c>
      <c r="J20" s="20"/>
      <c r="K20" s="26"/>
      <c r="L20" s="19">
        <f>IF(K21="","",IF(K21&gt;M21,"○",IF(K21=M21,"△","●")))</f>
      </c>
      <c r="M20" s="20"/>
      <c r="N20" s="26"/>
      <c r="O20" s="19">
        <f>IF(N21="","",IF(N21&gt;P21,"○",IF(N21=P21,"△","●")))</f>
      </c>
      <c r="P20" s="20"/>
      <c r="Q20" s="26"/>
      <c r="R20" s="19">
        <f>IF(Q21="","",IF(Q21&gt;S21,"○",IF(Q21=S21,"△","●")))</f>
      </c>
      <c r="S20" s="20"/>
      <c r="T20" s="26"/>
      <c r="U20" s="19">
        <f>IF(T21="","",IF(T21&gt;V21,"○",IF(T21=V21,"△","●")))</f>
      </c>
      <c r="V20" s="20"/>
      <c r="W20" s="26"/>
      <c r="X20" s="19">
        <f>IF(W21="","",IF(W21&gt;Y21,"○",IF(W21=Y21,"△","●")))</f>
      </c>
      <c r="Y20" s="20"/>
      <c r="Z20" s="176" t="s">
        <v>11</v>
      </c>
      <c r="AA20" s="100"/>
      <c r="AB20" s="121"/>
      <c r="AC20" s="21" t="s">
        <v>76</v>
      </c>
      <c r="AD20" s="22">
        <f>IF(AC21="","",IF(AC21&gt;AE21,"○",IF(AC21=AE21,"△","●")))</f>
      </c>
      <c r="AE20" s="24"/>
      <c r="AF20" s="94">
        <f>COUNTIF(B20:AE20,"○")</f>
        <v>0</v>
      </c>
      <c r="AG20" s="96">
        <f>COUNTIF(B20:AE20,"△")</f>
        <v>0</v>
      </c>
      <c r="AH20" s="96">
        <f>COUNTIF(B20:AE20,"●")</f>
        <v>0</v>
      </c>
      <c r="AI20" s="86">
        <f>SUM(B21,E21,H21,K21,N21,Q21,T21,W21,AC21)</f>
        <v>0</v>
      </c>
      <c r="AJ20" s="86">
        <f>SUM(D21,G21,J21,M21,P21,S21,V21,Y21,AE21)</f>
        <v>0</v>
      </c>
      <c r="AK20" s="86">
        <f>AI20-AJ20</f>
        <v>0</v>
      </c>
      <c r="AL20" s="86">
        <f>AF20*3+AG20*1</f>
        <v>0</v>
      </c>
      <c r="AM20" s="88"/>
      <c r="AO20" s="28"/>
    </row>
    <row r="21" spans="1:41" ht="30" customHeight="1">
      <c r="A21" s="12" t="str">
        <f>IF($AP$12="","",VLOOKUP(A20,$AO:$AP,2,0))</f>
        <v>け</v>
      </c>
      <c r="B21" s="25">
        <f>IF($X$39="","",$X$39)</f>
      </c>
      <c r="C21" s="14" t="s">
        <v>22</v>
      </c>
      <c r="D21" s="15">
        <f>IF($V$39="","",$V$39)</f>
      </c>
      <c r="E21" s="13">
        <f>IF($X$54="","",$X$54)</f>
      </c>
      <c r="F21" s="14" t="s">
        <v>22</v>
      </c>
      <c r="G21" s="15">
        <f>IF($V$54="","",$V$54)</f>
      </c>
      <c r="H21" s="13">
        <f>IF($X$56="","",$X$56)</f>
      </c>
      <c r="I21" s="14" t="s">
        <v>22</v>
      </c>
      <c r="J21" s="15">
        <f>IF($V$56="","",$V$56)</f>
      </c>
      <c r="K21" s="13">
        <f>IF($X$75="","",$X$75)</f>
      </c>
      <c r="L21" s="14" t="s">
        <v>22</v>
      </c>
      <c r="M21" s="15">
        <f>IF($V$75="","",$V$75)</f>
      </c>
      <c r="N21" s="13">
        <f>IF($X$65="","",$X$65)</f>
      </c>
      <c r="O21" s="14" t="s">
        <v>22</v>
      </c>
      <c r="P21" s="15">
        <f>IF($V$65="","",$V$65)</f>
      </c>
      <c r="Q21" s="13">
        <f>IF($X$62="","",$X$62)</f>
      </c>
      <c r="R21" s="14" t="s">
        <v>22</v>
      </c>
      <c r="S21" s="15">
        <f>IF($V$62="","",$V$62)</f>
      </c>
      <c r="T21" s="13">
        <f>IF($X$41="","",$X$41)</f>
      </c>
      <c r="U21" s="14" t="s">
        <v>22</v>
      </c>
      <c r="V21" s="15">
        <f>IF($V$41="","",$V$41)</f>
      </c>
      <c r="W21" s="13">
        <f>IF($X$33="","",$X$33)</f>
      </c>
      <c r="X21" s="14" t="s">
        <v>22</v>
      </c>
      <c r="Y21" s="15">
        <f>IF($V$33="","",$V$33)</f>
      </c>
      <c r="Z21" s="166"/>
      <c r="AA21" s="101"/>
      <c r="AB21" s="109"/>
      <c r="AC21" s="13">
        <f>IF($V$36="","",$V$36)</f>
      </c>
      <c r="AD21" s="14" t="s">
        <v>22</v>
      </c>
      <c r="AE21" s="16">
        <f>IF($X$36="","",$X$36)</f>
      </c>
      <c r="AF21" s="153"/>
      <c r="AG21" s="150"/>
      <c r="AH21" s="150"/>
      <c r="AI21" s="150"/>
      <c r="AJ21" s="150"/>
      <c r="AK21" s="150"/>
      <c r="AL21" s="150"/>
      <c r="AM21" s="152"/>
      <c r="AO21" s="30"/>
    </row>
    <row r="22" spans="1:41" ht="30" customHeight="1">
      <c r="A22" s="17" t="s">
        <v>65</v>
      </c>
      <c r="B22" s="18"/>
      <c r="C22" s="19">
        <f>IF(B23="","",IF(B23&gt;D23,"○",IF(B23=D23,"△","●")))</f>
      </c>
      <c r="D22" s="20"/>
      <c r="E22" s="26"/>
      <c r="F22" s="19">
        <f>IF(E23="","",IF(E23&gt;G23,"○",IF(E23=G23,"△","●")))</f>
      </c>
      <c r="G22" s="20"/>
      <c r="H22" s="26"/>
      <c r="I22" s="19">
        <f>IF(H23="","",IF(H23&gt;J23,"○",IF(H23=J23,"△","●")))</f>
      </c>
      <c r="J22" s="20"/>
      <c r="K22" s="26"/>
      <c r="L22" s="19">
        <f>IF(K23="","",IF(K23&gt;M23,"○",IF(K23=M23,"△","●")))</f>
      </c>
      <c r="M22" s="20"/>
      <c r="N22" s="26"/>
      <c r="O22" s="19">
        <f>IF(N23="","",IF(N23&gt;P23,"○",IF(N23=P23,"△","●")))</f>
      </c>
      <c r="P22" s="20"/>
      <c r="Q22" s="26"/>
      <c r="R22" s="19">
        <f>IF(Q23="","",IF(Q23&gt;S23,"○",IF(Q23=S23,"△","●")))</f>
      </c>
      <c r="S22" s="20"/>
      <c r="T22" s="26"/>
      <c r="U22" s="19">
        <f>IF(T23="","",IF(T23&gt;V23,"○",IF(T23=V23,"△","●")))</f>
      </c>
      <c r="V22" s="20"/>
      <c r="W22" s="26"/>
      <c r="X22" s="19">
        <f>IF(W23="","",IF(W23&gt;Y23,"○",IF(W23=Y23,"△","●")))</f>
      </c>
      <c r="Y22" s="20"/>
      <c r="Z22" s="26"/>
      <c r="AA22" s="19">
        <f>IF(Z23="","",IF(Z23&gt;AB23,"○",IF(Z23=AB23,"△","●")))</f>
      </c>
      <c r="AB22" s="20"/>
      <c r="AC22" s="90" t="s">
        <v>11</v>
      </c>
      <c r="AD22" s="91"/>
      <c r="AE22" s="92"/>
      <c r="AF22" s="94">
        <f>COUNTIF(B22:AE22,"○")</f>
        <v>0</v>
      </c>
      <c r="AG22" s="96">
        <f>COUNTIF(B22:AE22,"△")</f>
        <v>0</v>
      </c>
      <c r="AH22" s="96">
        <f>COUNTIF(B22:AE22,"●")</f>
        <v>0</v>
      </c>
      <c r="AI22" s="86">
        <f>SUM(B23,E23,H23,K23,N23,Q23,T23,W23,Z23)</f>
        <v>0</v>
      </c>
      <c r="AJ22" s="86">
        <f>SUM(D23,G23,J23,M23,P23,S23,V23,Y23,AB23)</f>
        <v>0</v>
      </c>
      <c r="AK22" s="86">
        <f>AI22-AJ22</f>
        <v>0</v>
      </c>
      <c r="AL22" s="86">
        <f>AF22*3+AG22*1</f>
        <v>0</v>
      </c>
      <c r="AM22" s="88"/>
      <c r="AO22" s="28"/>
    </row>
    <row r="23" spans="1:41" ht="30" customHeight="1">
      <c r="A23" s="31" t="str">
        <f>IF($AP$13="","",VLOOKUP(A22,$AO:$AP,2,0))</f>
        <v>こ</v>
      </c>
      <c r="B23" s="32">
        <f>IF($X$67="","",$X$67)</f>
      </c>
      <c r="C23" s="33" t="s">
        <v>22</v>
      </c>
      <c r="D23" s="34">
        <f>IF($V$67="","",$V$67)</f>
      </c>
      <c r="E23" s="35">
        <f>IF($X$44="","",$X$44)</f>
      </c>
      <c r="F23" s="33" t="s">
        <v>22</v>
      </c>
      <c r="G23" s="34">
        <f>IF($V$44="","",$V$44)</f>
      </c>
      <c r="H23" s="35">
        <f>IF($X$69="","",$X$69)</f>
      </c>
      <c r="I23" s="33" t="s">
        <v>22</v>
      </c>
      <c r="J23" s="34">
        <f>IF($V$69="","",$V$69)</f>
      </c>
      <c r="K23" s="35">
        <f>IF($X$66="","",$X$66)</f>
      </c>
      <c r="L23" s="33" t="s">
        <v>22</v>
      </c>
      <c r="M23" s="34">
        <f>IF($V$66="","",$V$66)</f>
      </c>
      <c r="N23" s="35">
        <f>IF($X$63="","",$X$63)</f>
      </c>
      <c r="O23" s="33" t="s">
        <v>22</v>
      </c>
      <c r="P23" s="34">
        <f>IF($V$63="","",$V$63)</f>
      </c>
      <c r="Q23" s="35">
        <f>IF($X$34="","",$X$34)</f>
      </c>
      <c r="R23" s="33" t="s">
        <v>22</v>
      </c>
      <c r="S23" s="34">
        <f>IF($V$34="","",$V$34)</f>
      </c>
      <c r="T23" s="35">
        <f>IF($X$48="","",$X$48)</f>
      </c>
      <c r="U23" s="33" t="s">
        <v>22</v>
      </c>
      <c r="V23" s="34">
        <f>IF($V$48="","",$V$48)</f>
      </c>
      <c r="W23" s="35">
        <f>IF($X$46="","",$X$46)</f>
      </c>
      <c r="X23" s="33" t="s">
        <v>22</v>
      </c>
      <c r="Y23" s="34">
        <f>IF($V$46="","",$V$46)</f>
      </c>
      <c r="Z23" s="35">
        <f>IF($X$36="","",$X$36)</f>
      </c>
      <c r="AA23" s="33" t="s">
        <v>22</v>
      </c>
      <c r="AB23" s="34">
        <f>IF($V$36="","",$V$36)</f>
      </c>
      <c r="AC23" s="84"/>
      <c r="AD23" s="85"/>
      <c r="AE23" s="93"/>
      <c r="AF23" s="95"/>
      <c r="AG23" s="87"/>
      <c r="AH23" s="87"/>
      <c r="AI23" s="87"/>
      <c r="AJ23" s="87"/>
      <c r="AK23" s="87"/>
      <c r="AL23" s="87"/>
      <c r="AM23" s="89"/>
      <c r="AO23" s="28"/>
    </row>
    <row r="24" spans="36:40" ht="13.5" customHeight="1">
      <c r="AJ24" s="36"/>
      <c r="AK24" s="36"/>
      <c r="AL24" s="36"/>
      <c r="AN24" s="37"/>
    </row>
    <row r="25" spans="1:40" ht="13.5" customHeight="1">
      <c r="A25" s="38" t="str">
        <f>A2</f>
        <v>1部
 N01リーグ</v>
      </c>
      <c r="AJ25" s="36"/>
      <c r="AK25" s="36"/>
      <c r="AL25" s="36"/>
      <c r="AN25" s="37"/>
    </row>
    <row r="26" spans="1:36" ht="15" customHeight="1">
      <c r="A26" s="39" t="s">
        <v>77</v>
      </c>
      <c r="B26" s="97" t="s">
        <v>78</v>
      </c>
      <c r="C26" s="98"/>
      <c r="D26" s="115" t="s">
        <v>79</v>
      </c>
      <c r="E26" s="98"/>
      <c r="F26" s="115" t="s">
        <v>80</v>
      </c>
      <c r="G26" s="116"/>
      <c r="H26" s="116"/>
      <c r="I26" s="116"/>
      <c r="J26" s="116"/>
      <c r="K26" s="116"/>
      <c r="L26" s="98"/>
      <c r="M26" s="40" t="s">
        <v>81</v>
      </c>
      <c r="N26" s="115" t="s">
        <v>82</v>
      </c>
      <c r="O26" s="116"/>
      <c r="P26" s="115" t="s">
        <v>83</v>
      </c>
      <c r="Q26" s="116"/>
      <c r="R26" s="116"/>
      <c r="S26" s="116"/>
      <c r="T26" s="116"/>
      <c r="U26" s="98"/>
      <c r="V26" s="115" t="s">
        <v>5</v>
      </c>
      <c r="W26" s="116"/>
      <c r="X26" s="98"/>
      <c r="Y26" s="115" t="s">
        <v>83</v>
      </c>
      <c r="Z26" s="116"/>
      <c r="AA26" s="116"/>
      <c r="AB26" s="116"/>
      <c r="AC26" s="116"/>
      <c r="AD26" s="98"/>
      <c r="AE26" s="41" t="s">
        <v>84</v>
      </c>
      <c r="AF26" s="115" t="s">
        <v>85</v>
      </c>
      <c r="AG26" s="116"/>
      <c r="AH26" s="116"/>
      <c r="AI26" s="116"/>
      <c r="AJ26" s="151"/>
    </row>
    <row r="27" spans="1:36" ht="15" customHeight="1">
      <c r="A27" s="42" t="s">
        <v>83</v>
      </c>
      <c r="B27" s="99">
        <v>1</v>
      </c>
      <c r="C27" s="91"/>
      <c r="D27" s="102">
        <v>4</v>
      </c>
      <c r="E27" s="105">
        <v>26</v>
      </c>
      <c r="F27" s="179" t="s">
        <v>86</v>
      </c>
      <c r="G27" s="91"/>
      <c r="H27" s="91"/>
      <c r="I27" s="91"/>
      <c r="J27" s="91"/>
      <c r="K27" s="91"/>
      <c r="L27" s="128"/>
      <c r="M27" s="43">
        <v>1</v>
      </c>
      <c r="N27" s="117">
        <v>0.375</v>
      </c>
      <c r="O27" s="118"/>
      <c r="P27" s="44" t="s">
        <v>10</v>
      </c>
      <c r="Q27" s="129" t="str">
        <f aca="true" t="shared" si="0" ref="Q27:Q50">VLOOKUP(P27,$AO:$AP,2,0)</f>
        <v>あ</v>
      </c>
      <c r="R27" s="118"/>
      <c r="S27" s="118"/>
      <c r="T27" s="118"/>
      <c r="U27" s="130"/>
      <c r="V27" s="45"/>
      <c r="W27" s="46" t="s">
        <v>87</v>
      </c>
      <c r="X27" s="47"/>
      <c r="Y27" s="44" t="s">
        <v>23</v>
      </c>
      <c r="Z27" s="129" t="str">
        <f aca="true" t="shared" si="1" ref="Z27:Z50">VLOOKUP(Y27,$AO:$AP,2,0)</f>
        <v>い</v>
      </c>
      <c r="AA27" s="118"/>
      <c r="AB27" s="118"/>
      <c r="AC27" s="118"/>
      <c r="AD27" s="130"/>
      <c r="AE27" s="48"/>
      <c r="AF27" s="135" t="s">
        <v>88</v>
      </c>
      <c r="AG27" s="118"/>
      <c r="AH27" s="118"/>
      <c r="AI27" s="118"/>
      <c r="AJ27" s="136"/>
    </row>
    <row r="28" spans="1:36" ht="15" customHeight="1">
      <c r="A28" s="49" t="s">
        <v>89</v>
      </c>
      <c r="B28" s="100"/>
      <c r="C28" s="100"/>
      <c r="D28" s="103"/>
      <c r="E28" s="106"/>
      <c r="F28" s="178" t="s">
        <v>90</v>
      </c>
      <c r="G28" s="120"/>
      <c r="H28" s="120"/>
      <c r="I28" s="120"/>
      <c r="J28" s="120"/>
      <c r="K28" s="120"/>
      <c r="L28" s="121"/>
      <c r="M28" s="50">
        <v>2</v>
      </c>
      <c r="N28" s="122">
        <v>0.4166666666666667</v>
      </c>
      <c r="O28" s="123"/>
      <c r="P28" s="51" t="s">
        <v>33</v>
      </c>
      <c r="Q28" s="124" t="str">
        <f t="shared" si="0"/>
        <v>う</v>
      </c>
      <c r="R28" s="123"/>
      <c r="S28" s="123"/>
      <c r="T28" s="123"/>
      <c r="U28" s="125"/>
      <c r="V28" s="52"/>
      <c r="W28" s="53" t="s">
        <v>87</v>
      </c>
      <c r="X28" s="54"/>
      <c r="Y28" s="51" t="s">
        <v>35</v>
      </c>
      <c r="Z28" s="124" t="str">
        <f t="shared" si="1"/>
        <v>え</v>
      </c>
      <c r="AA28" s="123"/>
      <c r="AB28" s="123"/>
      <c r="AC28" s="123"/>
      <c r="AD28" s="125"/>
      <c r="AE28" s="55"/>
      <c r="AF28" s="137" t="s">
        <v>91</v>
      </c>
      <c r="AG28" s="123"/>
      <c r="AH28" s="123"/>
      <c r="AI28" s="123"/>
      <c r="AJ28" s="132"/>
    </row>
    <row r="29" spans="1:36" ht="15" customHeight="1">
      <c r="A29" s="56" t="s">
        <v>92</v>
      </c>
      <c r="B29" s="100"/>
      <c r="C29" s="100"/>
      <c r="D29" s="103"/>
      <c r="E29" s="106"/>
      <c r="F29" s="119"/>
      <c r="G29" s="120"/>
      <c r="H29" s="120"/>
      <c r="I29" s="120"/>
      <c r="J29" s="120"/>
      <c r="K29" s="120"/>
      <c r="L29" s="121"/>
      <c r="M29" s="50">
        <v>3</v>
      </c>
      <c r="N29" s="122">
        <v>0.4583333333333333</v>
      </c>
      <c r="O29" s="123"/>
      <c r="P29" s="51" t="s">
        <v>10</v>
      </c>
      <c r="Q29" s="124" t="str">
        <f t="shared" si="0"/>
        <v>あ</v>
      </c>
      <c r="R29" s="123"/>
      <c r="S29" s="123"/>
      <c r="T29" s="123"/>
      <c r="U29" s="125"/>
      <c r="V29" s="52"/>
      <c r="W29" s="53" t="s">
        <v>87</v>
      </c>
      <c r="X29" s="54"/>
      <c r="Y29" s="51" t="s">
        <v>44</v>
      </c>
      <c r="Z29" s="124" t="str">
        <f t="shared" si="1"/>
        <v>お</v>
      </c>
      <c r="AA29" s="123"/>
      <c r="AB29" s="123"/>
      <c r="AC29" s="123"/>
      <c r="AD29" s="125"/>
      <c r="AE29" s="55"/>
      <c r="AF29" s="131"/>
      <c r="AG29" s="123"/>
      <c r="AH29" s="123"/>
      <c r="AI29" s="123"/>
      <c r="AJ29" s="132"/>
    </row>
    <row r="30" spans="1:36" ht="15" customHeight="1">
      <c r="A30" s="57" t="s">
        <v>93</v>
      </c>
      <c r="B30" s="100"/>
      <c r="C30" s="100"/>
      <c r="D30" s="103"/>
      <c r="E30" s="106"/>
      <c r="F30" s="119"/>
      <c r="G30" s="120"/>
      <c r="H30" s="120"/>
      <c r="I30" s="120"/>
      <c r="J30" s="120"/>
      <c r="K30" s="120"/>
      <c r="L30" s="121"/>
      <c r="M30" s="50">
        <v>4</v>
      </c>
      <c r="N30" s="110">
        <v>0.5</v>
      </c>
      <c r="O30" s="126"/>
      <c r="P30" s="51" t="s">
        <v>23</v>
      </c>
      <c r="Q30" s="124" t="str">
        <f t="shared" si="0"/>
        <v>い</v>
      </c>
      <c r="R30" s="123"/>
      <c r="S30" s="123"/>
      <c r="T30" s="123"/>
      <c r="U30" s="125"/>
      <c r="V30" s="52"/>
      <c r="W30" s="53" t="s">
        <v>87</v>
      </c>
      <c r="X30" s="54"/>
      <c r="Y30" s="51" t="s">
        <v>33</v>
      </c>
      <c r="Z30" s="124" t="str">
        <f t="shared" si="1"/>
        <v>う</v>
      </c>
      <c r="AA30" s="123"/>
      <c r="AB30" s="123"/>
      <c r="AC30" s="123"/>
      <c r="AD30" s="125"/>
      <c r="AE30" s="55"/>
      <c r="AF30" s="131"/>
      <c r="AG30" s="123"/>
      <c r="AH30" s="123"/>
      <c r="AI30" s="123"/>
      <c r="AJ30" s="132"/>
    </row>
    <row r="31" spans="1:36" ht="15" customHeight="1">
      <c r="A31" s="57" t="s">
        <v>94</v>
      </c>
      <c r="B31" s="100"/>
      <c r="C31" s="100"/>
      <c r="D31" s="103"/>
      <c r="E31" s="106"/>
      <c r="F31" s="108"/>
      <c r="G31" s="101"/>
      <c r="H31" s="101"/>
      <c r="I31" s="101"/>
      <c r="J31" s="101"/>
      <c r="K31" s="101"/>
      <c r="L31" s="109"/>
      <c r="M31" s="58">
        <v>5</v>
      </c>
      <c r="N31" s="110">
        <v>0.5416666666666666</v>
      </c>
      <c r="O31" s="111"/>
      <c r="P31" s="59" t="s">
        <v>35</v>
      </c>
      <c r="Q31" s="112" t="str">
        <f t="shared" si="0"/>
        <v>え</v>
      </c>
      <c r="R31" s="113"/>
      <c r="S31" s="113"/>
      <c r="T31" s="113"/>
      <c r="U31" s="114"/>
      <c r="V31" s="60"/>
      <c r="W31" s="61" t="s">
        <v>87</v>
      </c>
      <c r="X31" s="62"/>
      <c r="Y31" s="59" t="s">
        <v>44</v>
      </c>
      <c r="Z31" s="112" t="str">
        <f t="shared" si="1"/>
        <v>お</v>
      </c>
      <c r="AA31" s="113"/>
      <c r="AB31" s="113"/>
      <c r="AC31" s="113"/>
      <c r="AD31" s="114"/>
      <c r="AE31" s="63"/>
      <c r="AF31" s="133"/>
      <c r="AG31" s="113"/>
      <c r="AH31" s="113"/>
      <c r="AI31" s="113"/>
      <c r="AJ31" s="134"/>
    </row>
    <row r="32" spans="1:36" ht="15" customHeight="1">
      <c r="A32" s="42" t="s">
        <v>83</v>
      </c>
      <c r="B32" s="100"/>
      <c r="C32" s="100"/>
      <c r="D32" s="103"/>
      <c r="E32" s="106"/>
      <c r="F32" s="127"/>
      <c r="G32" s="91"/>
      <c r="H32" s="91"/>
      <c r="I32" s="91"/>
      <c r="J32" s="91"/>
      <c r="K32" s="91"/>
      <c r="L32" s="128"/>
      <c r="M32" s="43">
        <v>6</v>
      </c>
      <c r="N32" s="117">
        <v>0.375</v>
      </c>
      <c r="O32" s="118"/>
      <c r="P32" s="44" t="s">
        <v>46</v>
      </c>
      <c r="Q32" s="129" t="str">
        <f t="shared" si="0"/>
        <v>か</v>
      </c>
      <c r="R32" s="118"/>
      <c r="S32" s="118"/>
      <c r="T32" s="118"/>
      <c r="U32" s="130"/>
      <c r="V32" s="45"/>
      <c r="W32" s="46" t="s">
        <v>87</v>
      </c>
      <c r="X32" s="47"/>
      <c r="Y32" s="44" t="s">
        <v>54</v>
      </c>
      <c r="Z32" s="129" t="str">
        <f t="shared" si="1"/>
        <v>き</v>
      </c>
      <c r="AA32" s="118"/>
      <c r="AB32" s="118"/>
      <c r="AC32" s="118"/>
      <c r="AD32" s="130"/>
      <c r="AE32" s="48"/>
      <c r="AF32" s="135" t="s">
        <v>95</v>
      </c>
      <c r="AG32" s="118"/>
      <c r="AH32" s="118"/>
      <c r="AI32" s="118"/>
      <c r="AJ32" s="136"/>
    </row>
    <row r="33" spans="1:36" ht="15" customHeight="1">
      <c r="A33" s="64"/>
      <c r="B33" s="100"/>
      <c r="C33" s="100"/>
      <c r="D33" s="103"/>
      <c r="E33" s="106"/>
      <c r="F33" s="119"/>
      <c r="G33" s="120"/>
      <c r="H33" s="120"/>
      <c r="I33" s="120"/>
      <c r="J33" s="120"/>
      <c r="K33" s="120"/>
      <c r="L33" s="121"/>
      <c r="M33" s="50">
        <v>7</v>
      </c>
      <c r="N33" s="122">
        <v>0.4166666666666667</v>
      </c>
      <c r="O33" s="123"/>
      <c r="P33" s="51" t="s">
        <v>56</v>
      </c>
      <c r="Q33" s="124" t="str">
        <f t="shared" si="0"/>
        <v>く</v>
      </c>
      <c r="R33" s="123"/>
      <c r="S33" s="123"/>
      <c r="T33" s="123"/>
      <c r="U33" s="125"/>
      <c r="V33" s="52"/>
      <c r="W33" s="53" t="s">
        <v>87</v>
      </c>
      <c r="X33" s="54"/>
      <c r="Y33" s="51" t="s">
        <v>63</v>
      </c>
      <c r="Z33" s="124" t="str">
        <f t="shared" si="1"/>
        <v>け</v>
      </c>
      <c r="AA33" s="123"/>
      <c r="AB33" s="123"/>
      <c r="AC33" s="123"/>
      <c r="AD33" s="125"/>
      <c r="AE33" s="55"/>
      <c r="AF33" s="137" t="s">
        <v>96</v>
      </c>
      <c r="AG33" s="123"/>
      <c r="AH33" s="123"/>
      <c r="AI33" s="123"/>
      <c r="AJ33" s="132"/>
    </row>
    <row r="34" spans="1:36" ht="15" customHeight="1">
      <c r="A34" s="56" t="s">
        <v>92</v>
      </c>
      <c r="B34" s="100"/>
      <c r="C34" s="100"/>
      <c r="D34" s="103"/>
      <c r="E34" s="106"/>
      <c r="F34" s="119"/>
      <c r="G34" s="120"/>
      <c r="H34" s="120"/>
      <c r="I34" s="120"/>
      <c r="J34" s="120"/>
      <c r="K34" s="120"/>
      <c r="L34" s="121"/>
      <c r="M34" s="50">
        <v>8</v>
      </c>
      <c r="N34" s="122">
        <v>0.4583333333333333</v>
      </c>
      <c r="O34" s="123"/>
      <c r="P34" s="51" t="s">
        <v>46</v>
      </c>
      <c r="Q34" s="124" t="str">
        <f t="shared" si="0"/>
        <v>か</v>
      </c>
      <c r="R34" s="123"/>
      <c r="S34" s="123"/>
      <c r="T34" s="123"/>
      <c r="U34" s="125"/>
      <c r="V34" s="52"/>
      <c r="W34" s="53" t="s">
        <v>87</v>
      </c>
      <c r="X34" s="54"/>
      <c r="Y34" s="51" t="s">
        <v>65</v>
      </c>
      <c r="Z34" s="124" t="str">
        <f t="shared" si="1"/>
        <v>こ</v>
      </c>
      <c r="AA34" s="123"/>
      <c r="AB34" s="123"/>
      <c r="AC34" s="123"/>
      <c r="AD34" s="125"/>
      <c r="AE34" s="55"/>
      <c r="AF34" s="137" t="s">
        <v>97</v>
      </c>
      <c r="AG34" s="123"/>
      <c r="AH34" s="123"/>
      <c r="AI34" s="123"/>
      <c r="AJ34" s="132"/>
    </row>
    <row r="35" spans="1:36" ht="15" customHeight="1">
      <c r="A35" s="65"/>
      <c r="B35" s="100"/>
      <c r="C35" s="100"/>
      <c r="D35" s="103"/>
      <c r="E35" s="106"/>
      <c r="F35" s="119"/>
      <c r="G35" s="120"/>
      <c r="H35" s="120"/>
      <c r="I35" s="120"/>
      <c r="J35" s="120"/>
      <c r="K35" s="120"/>
      <c r="L35" s="121"/>
      <c r="M35" s="50">
        <v>9</v>
      </c>
      <c r="N35" s="110">
        <v>0.5</v>
      </c>
      <c r="O35" s="126"/>
      <c r="P35" s="51" t="s">
        <v>54</v>
      </c>
      <c r="Q35" s="124" t="str">
        <f t="shared" si="0"/>
        <v>き</v>
      </c>
      <c r="R35" s="123"/>
      <c r="S35" s="123"/>
      <c r="T35" s="123"/>
      <c r="U35" s="125"/>
      <c r="V35" s="52"/>
      <c r="W35" s="53" t="s">
        <v>87</v>
      </c>
      <c r="X35" s="54"/>
      <c r="Y35" s="51" t="s">
        <v>56</v>
      </c>
      <c r="Z35" s="124" t="str">
        <f t="shared" si="1"/>
        <v>く</v>
      </c>
      <c r="AA35" s="123"/>
      <c r="AB35" s="123"/>
      <c r="AC35" s="123"/>
      <c r="AD35" s="125"/>
      <c r="AE35" s="55"/>
      <c r="AF35" s="137" t="s">
        <v>98</v>
      </c>
      <c r="AG35" s="123"/>
      <c r="AH35" s="123"/>
      <c r="AI35" s="123"/>
      <c r="AJ35" s="132"/>
    </row>
    <row r="36" spans="1:36" ht="15" customHeight="1">
      <c r="A36" s="65"/>
      <c r="B36" s="101"/>
      <c r="C36" s="101"/>
      <c r="D36" s="104"/>
      <c r="E36" s="107"/>
      <c r="F36" s="108"/>
      <c r="G36" s="101"/>
      <c r="H36" s="101"/>
      <c r="I36" s="101"/>
      <c r="J36" s="101"/>
      <c r="K36" s="101"/>
      <c r="L36" s="109"/>
      <c r="M36" s="66">
        <v>10</v>
      </c>
      <c r="N36" s="110">
        <v>0.5416666666666666</v>
      </c>
      <c r="O36" s="111"/>
      <c r="P36" s="59" t="s">
        <v>63</v>
      </c>
      <c r="Q36" s="112" t="str">
        <f t="shared" si="0"/>
        <v>け</v>
      </c>
      <c r="R36" s="113"/>
      <c r="S36" s="113"/>
      <c r="T36" s="113"/>
      <c r="U36" s="114"/>
      <c r="V36" s="60"/>
      <c r="W36" s="61" t="s">
        <v>87</v>
      </c>
      <c r="X36" s="62"/>
      <c r="Y36" s="59" t="s">
        <v>65</v>
      </c>
      <c r="Z36" s="112" t="str">
        <f t="shared" si="1"/>
        <v>こ</v>
      </c>
      <c r="AA36" s="113"/>
      <c r="AB36" s="113"/>
      <c r="AC36" s="113"/>
      <c r="AD36" s="114"/>
      <c r="AE36" s="67"/>
      <c r="AF36" s="138" t="s">
        <v>99</v>
      </c>
      <c r="AG36" s="113"/>
      <c r="AH36" s="113"/>
      <c r="AI36" s="113"/>
      <c r="AJ36" s="134"/>
    </row>
    <row r="37" spans="1:36" ht="15" customHeight="1">
      <c r="A37" s="42" t="s">
        <v>83</v>
      </c>
      <c r="B37" s="99">
        <v>2</v>
      </c>
      <c r="C37" s="91"/>
      <c r="D37" s="102">
        <v>5</v>
      </c>
      <c r="E37" s="105">
        <v>3</v>
      </c>
      <c r="F37" s="127"/>
      <c r="G37" s="91"/>
      <c r="H37" s="91"/>
      <c r="I37" s="91"/>
      <c r="J37" s="91"/>
      <c r="K37" s="91"/>
      <c r="L37" s="128"/>
      <c r="M37" s="43">
        <v>11</v>
      </c>
      <c r="N37" s="117">
        <v>0.375</v>
      </c>
      <c r="O37" s="118"/>
      <c r="P37" s="44" t="s">
        <v>10</v>
      </c>
      <c r="Q37" s="129" t="str">
        <f t="shared" si="0"/>
        <v>あ</v>
      </c>
      <c r="R37" s="118"/>
      <c r="S37" s="118"/>
      <c r="T37" s="118"/>
      <c r="U37" s="130"/>
      <c r="V37" s="45"/>
      <c r="W37" s="46" t="s">
        <v>87</v>
      </c>
      <c r="X37" s="47"/>
      <c r="Y37" s="44" t="s">
        <v>33</v>
      </c>
      <c r="Z37" s="129" t="str">
        <f t="shared" si="1"/>
        <v>う</v>
      </c>
      <c r="AA37" s="118"/>
      <c r="AB37" s="118"/>
      <c r="AC37" s="118"/>
      <c r="AD37" s="130"/>
      <c r="AE37" s="48"/>
      <c r="AF37" s="139"/>
      <c r="AG37" s="118"/>
      <c r="AH37" s="118"/>
      <c r="AI37" s="118"/>
      <c r="AJ37" s="136"/>
    </row>
    <row r="38" spans="1:36" ht="15" customHeight="1">
      <c r="A38" s="64"/>
      <c r="B38" s="100"/>
      <c r="C38" s="100"/>
      <c r="D38" s="103"/>
      <c r="E38" s="106"/>
      <c r="F38" s="119"/>
      <c r="G38" s="120"/>
      <c r="H38" s="120"/>
      <c r="I38" s="120"/>
      <c r="J38" s="120"/>
      <c r="K38" s="120"/>
      <c r="L38" s="121"/>
      <c r="M38" s="50">
        <v>12</v>
      </c>
      <c r="N38" s="122">
        <v>0.4166666666666667</v>
      </c>
      <c r="O38" s="123"/>
      <c r="P38" s="51" t="s">
        <v>44</v>
      </c>
      <c r="Q38" s="124" t="str">
        <f t="shared" si="0"/>
        <v>お</v>
      </c>
      <c r="R38" s="123"/>
      <c r="S38" s="123"/>
      <c r="T38" s="123"/>
      <c r="U38" s="125"/>
      <c r="V38" s="52"/>
      <c r="W38" s="53" t="s">
        <v>87</v>
      </c>
      <c r="X38" s="54"/>
      <c r="Y38" s="51" t="s">
        <v>54</v>
      </c>
      <c r="Z38" s="124" t="str">
        <f t="shared" si="1"/>
        <v>き</v>
      </c>
      <c r="AA38" s="123"/>
      <c r="AB38" s="123"/>
      <c r="AC38" s="123"/>
      <c r="AD38" s="125"/>
      <c r="AE38" s="55"/>
      <c r="AF38" s="131"/>
      <c r="AG38" s="123"/>
      <c r="AH38" s="123"/>
      <c r="AI38" s="123"/>
      <c r="AJ38" s="132"/>
    </row>
    <row r="39" spans="1:36" ht="15" customHeight="1">
      <c r="A39" s="56" t="s">
        <v>92</v>
      </c>
      <c r="B39" s="100"/>
      <c r="C39" s="100"/>
      <c r="D39" s="103"/>
      <c r="E39" s="106"/>
      <c r="F39" s="119"/>
      <c r="G39" s="120"/>
      <c r="H39" s="120"/>
      <c r="I39" s="120"/>
      <c r="J39" s="120"/>
      <c r="K39" s="120"/>
      <c r="L39" s="121"/>
      <c r="M39" s="50">
        <v>13</v>
      </c>
      <c r="N39" s="122">
        <v>0.4583333333333333</v>
      </c>
      <c r="O39" s="123"/>
      <c r="P39" s="51" t="s">
        <v>10</v>
      </c>
      <c r="Q39" s="124" t="str">
        <f t="shared" si="0"/>
        <v>あ</v>
      </c>
      <c r="R39" s="123"/>
      <c r="S39" s="123"/>
      <c r="T39" s="123"/>
      <c r="U39" s="125"/>
      <c r="V39" s="52"/>
      <c r="W39" s="53" t="s">
        <v>87</v>
      </c>
      <c r="X39" s="54"/>
      <c r="Y39" s="51" t="s">
        <v>63</v>
      </c>
      <c r="Z39" s="124" t="str">
        <f t="shared" si="1"/>
        <v>け</v>
      </c>
      <c r="AA39" s="123"/>
      <c r="AB39" s="123"/>
      <c r="AC39" s="123"/>
      <c r="AD39" s="125"/>
      <c r="AE39" s="55"/>
      <c r="AF39" s="131"/>
      <c r="AG39" s="123"/>
      <c r="AH39" s="123"/>
      <c r="AI39" s="123"/>
      <c r="AJ39" s="132"/>
    </row>
    <row r="40" spans="1:36" ht="15" customHeight="1">
      <c r="A40" s="65"/>
      <c r="B40" s="100"/>
      <c r="C40" s="100"/>
      <c r="D40" s="103"/>
      <c r="E40" s="106"/>
      <c r="F40" s="119"/>
      <c r="G40" s="120"/>
      <c r="H40" s="120"/>
      <c r="I40" s="120"/>
      <c r="J40" s="120"/>
      <c r="K40" s="120"/>
      <c r="L40" s="121"/>
      <c r="M40" s="50">
        <v>14</v>
      </c>
      <c r="N40" s="110">
        <v>0.5</v>
      </c>
      <c r="O40" s="126"/>
      <c r="P40" s="51" t="s">
        <v>33</v>
      </c>
      <c r="Q40" s="124" t="str">
        <f t="shared" si="0"/>
        <v>う</v>
      </c>
      <c r="R40" s="123"/>
      <c r="S40" s="123"/>
      <c r="T40" s="123"/>
      <c r="U40" s="125"/>
      <c r="V40" s="52"/>
      <c r="W40" s="53" t="s">
        <v>87</v>
      </c>
      <c r="X40" s="54"/>
      <c r="Y40" s="51" t="s">
        <v>44</v>
      </c>
      <c r="Z40" s="124" t="str">
        <f t="shared" si="1"/>
        <v>お</v>
      </c>
      <c r="AA40" s="123"/>
      <c r="AB40" s="123"/>
      <c r="AC40" s="123"/>
      <c r="AD40" s="125"/>
      <c r="AE40" s="55"/>
      <c r="AF40" s="131"/>
      <c r="AG40" s="123"/>
      <c r="AH40" s="123"/>
      <c r="AI40" s="123"/>
      <c r="AJ40" s="132"/>
    </row>
    <row r="41" spans="1:36" ht="15" customHeight="1">
      <c r="A41" s="65"/>
      <c r="B41" s="100"/>
      <c r="C41" s="100"/>
      <c r="D41" s="103"/>
      <c r="E41" s="106"/>
      <c r="F41" s="108"/>
      <c r="G41" s="101"/>
      <c r="H41" s="101"/>
      <c r="I41" s="101"/>
      <c r="J41" s="101"/>
      <c r="K41" s="101"/>
      <c r="L41" s="109"/>
      <c r="M41" s="58">
        <v>15</v>
      </c>
      <c r="N41" s="110">
        <v>0.5416666666666666</v>
      </c>
      <c r="O41" s="111"/>
      <c r="P41" s="59" t="s">
        <v>54</v>
      </c>
      <c r="Q41" s="112" t="str">
        <f t="shared" si="0"/>
        <v>き</v>
      </c>
      <c r="R41" s="113"/>
      <c r="S41" s="113"/>
      <c r="T41" s="113"/>
      <c r="U41" s="114"/>
      <c r="V41" s="60"/>
      <c r="W41" s="61" t="s">
        <v>87</v>
      </c>
      <c r="X41" s="62"/>
      <c r="Y41" s="59" t="s">
        <v>63</v>
      </c>
      <c r="Z41" s="112" t="str">
        <f t="shared" si="1"/>
        <v>け</v>
      </c>
      <c r="AA41" s="113"/>
      <c r="AB41" s="113"/>
      <c r="AC41" s="113"/>
      <c r="AD41" s="114"/>
      <c r="AE41" s="63"/>
      <c r="AF41" s="133"/>
      <c r="AG41" s="113"/>
      <c r="AH41" s="113"/>
      <c r="AI41" s="113"/>
      <c r="AJ41" s="134"/>
    </row>
    <row r="42" spans="1:36" ht="15" customHeight="1">
      <c r="A42" s="42" t="s">
        <v>83</v>
      </c>
      <c r="B42" s="100"/>
      <c r="C42" s="100"/>
      <c r="D42" s="103"/>
      <c r="E42" s="106"/>
      <c r="F42" s="127"/>
      <c r="G42" s="91"/>
      <c r="H42" s="91"/>
      <c r="I42" s="91"/>
      <c r="J42" s="91"/>
      <c r="K42" s="91"/>
      <c r="L42" s="128"/>
      <c r="M42" s="43">
        <v>16</v>
      </c>
      <c r="N42" s="117">
        <v>0.375</v>
      </c>
      <c r="O42" s="118"/>
      <c r="P42" s="44" t="s">
        <v>23</v>
      </c>
      <c r="Q42" s="129" t="str">
        <f t="shared" si="0"/>
        <v>い</v>
      </c>
      <c r="R42" s="118"/>
      <c r="S42" s="118"/>
      <c r="T42" s="118"/>
      <c r="U42" s="130"/>
      <c r="V42" s="45"/>
      <c r="W42" s="46" t="s">
        <v>87</v>
      </c>
      <c r="X42" s="47"/>
      <c r="Y42" s="44" t="s">
        <v>35</v>
      </c>
      <c r="Z42" s="129" t="str">
        <f t="shared" si="1"/>
        <v>え</v>
      </c>
      <c r="AA42" s="118"/>
      <c r="AB42" s="118"/>
      <c r="AC42" s="118"/>
      <c r="AD42" s="130"/>
      <c r="AE42" s="48"/>
      <c r="AF42" s="139"/>
      <c r="AG42" s="118"/>
      <c r="AH42" s="118"/>
      <c r="AI42" s="118"/>
      <c r="AJ42" s="136"/>
    </row>
    <row r="43" spans="1:36" ht="15" customHeight="1">
      <c r="A43" s="64"/>
      <c r="B43" s="100"/>
      <c r="C43" s="100"/>
      <c r="D43" s="103"/>
      <c r="E43" s="106"/>
      <c r="F43" s="119"/>
      <c r="G43" s="120"/>
      <c r="H43" s="120"/>
      <c r="I43" s="120"/>
      <c r="J43" s="120"/>
      <c r="K43" s="120"/>
      <c r="L43" s="121"/>
      <c r="M43" s="50">
        <v>17</v>
      </c>
      <c r="N43" s="122">
        <v>0.4166666666666667</v>
      </c>
      <c r="O43" s="123"/>
      <c r="P43" s="51" t="s">
        <v>46</v>
      </c>
      <c r="Q43" s="124" t="str">
        <f t="shared" si="0"/>
        <v>か</v>
      </c>
      <c r="R43" s="123"/>
      <c r="S43" s="123"/>
      <c r="T43" s="123"/>
      <c r="U43" s="125"/>
      <c r="V43" s="52"/>
      <c r="W43" s="53" t="s">
        <v>87</v>
      </c>
      <c r="X43" s="54"/>
      <c r="Y43" s="51" t="s">
        <v>56</v>
      </c>
      <c r="Z43" s="124" t="str">
        <f t="shared" si="1"/>
        <v>く</v>
      </c>
      <c r="AA43" s="123"/>
      <c r="AB43" s="123"/>
      <c r="AC43" s="123"/>
      <c r="AD43" s="125"/>
      <c r="AE43" s="55"/>
      <c r="AF43" s="131"/>
      <c r="AG43" s="123"/>
      <c r="AH43" s="123"/>
      <c r="AI43" s="123"/>
      <c r="AJ43" s="132"/>
    </row>
    <row r="44" spans="1:36" ht="15" customHeight="1">
      <c r="A44" s="56" t="s">
        <v>92</v>
      </c>
      <c r="B44" s="100"/>
      <c r="C44" s="100"/>
      <c r="D44" s="103"/>
      <c r="E44" s="106"/>
      <c r="F44" s="119"/>
      <c r="G44" s="120"/>
      <c r="H44" s="120"/>
      <c r="I44" s="120"/>
      <c r="J44" s="120"/>
      <c r="K44" s="120"/>
      <c r="L44" s="121"/>
      <c r="M44" s="50">
        <v>18</v>
      </c>
      <c r="N44" s="122">
        <v>0.4583333333333333</v>
      </c>
      <c r="O44" s="123"/>
      <c r="P44" s="51" t="s">
        <v>23</v>
      </c>
      <c r="Q44" s="124" t="str">
        <f t="shared" si="0"/>
        <v>い</v>
      </c>
      <c r="R44" s="123"/>
      <c r="S44" s="123"/>
      <c r="T44" s="123"/>
      <c r="U44" s="125"/>
      <c r="V44" s="52"/>
      <c r="W44" s="53" t="s">
        <v>87</v>
      </c>
      <c r="X44" s="54"/>
      <c r="Y44" s="51" t="s">
        <v>65</v>
      </c>
      <c r="Z44" s="124" t="str">
        <f t="shared" si="1"/>
        <v>こ</v>
      </c>
      <c r="AA44" s="123"/>
      <c r="AB44" s="123"/>
      <c r="AC44" s="123"/>
      <c r="AD44" s="125"/>
      <c r="AE44" s="55"/>
      <c r="AF44" s="131"/>
      <c r="AG44" s="123"/>
      <c r="AH44" s="123"/>
      <c r="AI44" s="123"/>
      <c r="AJ44" s="132"/>
    </row>
    <row r="45" spans="1:36" ht="15" customHeight="1">
      <c r="A45" s="65"/>
      <c r="B45" s="100"/>
      <c r="C45" s="100"/>
      <c r="D45" s="103"/>
      <c r="E45" s="106"/>
      <c r="F45" s="119"/>
      <c r="G45" s="120"/>
      <c r="H45" s="120"/>
      <c r="I45" s="120"/>
      <c r="J45" s="120"/>
      <c r="K45" s="120"/>
      <c r="L45" s="121"/>
      <c r="M45" s="58">
        <v>19</v>
      </c>
      <c r="N45" s="110">
        <v>0.5</v>
      </c>
      <c r="O45" s="126"/>
      <c r="P45" s="51" t="s">
        <v>35</v>
      </c>
      <c r="Q45" s="124" t="str">
        <f t="shared" si="0"/>
        <v>え</v>
      </c>
      <c r="R45" s="123"/>
      <c r="S45" s="123"/>
      <c r="T45" s="123"/>
      <c r="U45" s="125"/>
      <c r="V45" s="52"/>
      <c r="W45" s="53" t="s">
        <v>87</v>
      </c>
      <c r="X45" s="54"/>
      <c r="Y45" s="51" t="s">
        <v>46</v>
      </c>
      <c r="Z45" s="124" t="str">
        <f t="shared" si="1"/>
        <v>か</v>
      </c>
      <c r="AA45" s="123"/>
      <c r="AB45" s="123"/>
      <c r="AC45" s="123"/>
      <c r="AD45" s="125"/>
      <c r="AE45" s="63"/>
      <c r="AF45" s="131"/>
      <c r="AG45" s="123"/>
      <c r="AH45" s="123"/>
      <c r="AI45" s="123"/>
      <c r="AJ45" s="132"/>
    </row>
    <row r="46" spans="1:36" ht="15" customHeight="1">
      <c r="A46" s="65"/>
      <c r="B46" s="101"/>
      <c r="C46" s="101"/>
      <c r="D46" s="104"/>
      <c r="E46" s="107"/>
      <c r="F46" s="108"/>
      <c r="G46" s="101"/>
      <c r="H46" s="101"/>
      <c r="I46" s="101"/>
      <c r="J46" s="101"/>
      <c r="K46" s="101"/>
      <c r="L46" s="109"/>
      <c r="M46" s="66">
        <v>20</v>
      </c>
      <c r="N46" s="110">
        <v>0.5416666666666666</v>
      </c>
      <c r="O46" s="111"/>
      <c r="P46" s="59" t="s">
        <v>56</v>
      </c>
      <c r="Q46" s="112" t="str">
        <f t="shared" si="0"/>
        <v>く</v>
      </c>
      <c r="R46" s="113"/>
      <c r="S46" s="113"/>
      <c r="T46" s="113"/>
      <c r="U46" s="114"/>
      <c r="V46" s="60"/>
      <c r="W46" s="61" t="s">
        <v>87</v>
      </c>
      <c r="X46" s="62"/>
      <c r="Y46" s="59" t="s">
        <v>65</v>
      </c>
      <c r="Z46" s="112" t="str">
        <f t="shared" si="1"/>
        <v>こ</v>
      </c>
      <c r="AA46" s="113"/>
      <c r="AB46" s="113"/>
      <c r="AC46" s="113"/>
      <c r="AD46" s="114"/>
      <c r="AE46" s="67"/>
      <c r="AF46" s="133"/>
      <c r="AG46" s="113"/>
      <c r="AH46" s="113"/>
      <c r="AI46" s="113"/>
      <c r="AJ46" s="134"/>
    </row>
    <row r="47" spans="1:36" ht="15" customHeight="1">
      <c r="A47" s="42" t="s">
        <v>83</v>
      </c>
      <c r="B47" s="99">
        <v>3</v>
      </c>
      <c r="C47" s="91"/>
      <c r="D47" s="102">
        <v>5</v>
      </c>
      <c r="E47" s="105">
        <v>10</v>
      </c>
      <c r="F47" s="127"/>
      <c r="G47" s="91"/>
      <c r="H47" s="91"/>
      <c r="I47" s="91"/>
      <c r="J47" s="91"/>
      <c r="K47" s="91"/>
      <c r="L47" s="128"/>
      <c r="M47" s="43">
        <v>21</v>
      </c>
      <c r="N47" s="117">
        <v>0.375</v>
      </c>
      <c r="O47" s="118"/>
      <c r="P47" s="44" t="s">
        <v>10</v>
      </c>
      <c r="Q47" s="129" t="str">
        <f t="shared" si="0"/>
        <v>あ</v>
      </c>
      <c r="R47" s="118"/>
      <c r="S47" s="118"/>
      <c r="T47" s="118"/>
      <c r="U47" s="130"/>
      <c r="V47" s="45"/>
      <c r="W47" s="46" t="s">
        <v>87</v>
      </c>
      <c r="X47" s="47"/>
      <c r="Y47" s="44" t="s">
        <v>35</v>
      </c>
      <c r="Z47" s="129" t="str">
        <f t="shared" si="1"/>
        <v>え</v>
      </c>
      <c r="AA47" s="118"/>
      <c r="AB47" s="118"/>
      <c r="AC47" s="118"/>
      <c r="AD47" s="130"/>
      <c r="AE47" s="48"/>
      <c r="AF47" s="139"/>
      <c r="AG47" s="118"/>
      <c r="AH47" s="118"/>
      <c r="AI47" s="118"/>
      <c r="AJ47" s="136"/>
    </row>
    <row r="48" spans="1:36" ht="15" customHeight="1">
      <c r="A48" s="64"/>
      <c r="B48" s="100"/>
      <c r="C48" s="100"/>
      <c r="D48" s="103"/>
      <c r="E48" s="106"/>
      <c r="F48" s="119"/>
      <c r="G48" s="120"/>
      <c r="H48" s="120"/>
      <c r="I48" s="120"/>
      <c r="J48" s="120"/>
      <c r="K48" s="120"/>
      <c r="L48" s="121"/>
      <c r="M48" s="50">
        <v>22</v>
      </c>
      <c r="N48" s="122">
        <v>0.4166666666666667</v>
      </c>
      <c r="O48" s="123"/>
      <c r="P48" s="51" t="s">
        <v>54</v>
      </c>
      <c r="Q48" s="124" t="str">
        <f t="shared" si="0"/>
        <v>き</v>
      </c>
      <c r="R48" s="123"/>
      <c r="S48" s="123"/>
      <c r="T48" s="123"/>
      <c r="U48" s="125"/>
      <c r="V48" s="52"/>
      <c r="W48" s="53" t="s">
        <v>87</v>
      </c>
      <c r="X48" s="54"/>
      <c r="Y48" s="51" t="s">
        <v>65</v>
      </c>
      <c r="Z48" s="124" t="str">
        <f t="shared" si="1"/>
        <v>こ</v>
      </c>
      <c r="AA48" s="123"/>
      <c r="AB48" s="123"/>
      <c r="AC48" s="123"/>
      <c r="AD48" s="125"/>
      <c r="AE48" s="55"/>
      <c r="AF48" s="131"/>
      <c r="AG48" s="123"/>
      <c r="AH48" s="123"/>
      <c r="AI48" s="123"/>
      <c r="AJ48" s="132"/>
    </row>
    <row r="49" spans="1:36" ht="15" customHeight="1">
      <c r="A49" s="56" t="s">
        <v>92</v>
      </c>
      <c r="B49" s="100"/>
      <c r="C49" s="100"/>
      <c r="D49" s="103"/>
      <c r="E49" s="106"/>
      <c r="F49" s="119"/>
      <c r="G49" s="120"/>
      <c r="H49" s="120"/>
      <c r="I49" s="120"/>
      <c r="J49" s="120"/>
      <c r="K49" s="120"/>
      <c r="L49" s="121"/>
      <c r="M49" s="50">
        <v>23</v>
      </c>
      <c r="N49" s="122">
        <v>0.4583333333333333</v>
      </c>
      <c r="O49" s="123"/>
      <c r="P49" s="51" t="s">
        <v>10</v>
      </c>
      <c r="Q49" s="124" t="str">
        <f t="shared" si="0"/>
        <v>あ</v>
      </c>
      <c r="R49" s="123"/>
      <c r="S49" s="123"/>
      <c r="T49" s="123"/>
      <c r="U49" s="125"/>
      <c r="V49" s="52"/>
      <c r="W49" s="53" t="s">
        <v>87</v>
      </c>
      <c r="X49" s="54"/>
      <c r="Y49" s="51" t="s">
        <v>46</v>
      </c>
      <c r="Z49" s="124" t="str">
        <f t="shared" si="1"/>
        <v>か</v>
      </c>
      <c r="AA49" s="123"/>
      <c r="AB49" s="123"/>
      <c r="AC49" s="123"/>
      <c r="AD49" s="125"/>
      <c r="AE49" s="55"/>
      <c r="AF49" s="131"/>
      <c r="AG49" s="123"/>
      <c r="AH49" s="123"/>
      <c r="AI49" s="123"/>
      <c r="AJ49" s="132"/>
    </row>
    <row r="50" spans="1:36" ht="15" customHeight="1">
      <c r="A50" s="65"/>
      <c r="B50" s="100"/>
      <c r="C50" s="100"/>
      <c r="D50" s="103"/>
      <c r="E50" s="106"/>
      <c r="F50" s="119"/>
      <c r="G50" s="120"/>
      <c r="H50" s="120"/>
      <c r="I50" s="120"/>
      <c r="J50" s="120"/>
      <c r="K50" s="120"/>
      <c r="L50" s="121"/>
      <c r="M50" s="50">
        <v>24</v>
      </c>
      <c r="N50" s="110">
        <v>0.5</v>
      </c>
      <c r="O50" s="126"/>
      <c r="P50" s="51" t="s">
        <v>35</v>
      </c>
      <c r="Q50" s="124" t="str">
        <f t="shared" si="0"/>
        <v>え</v>
      </c>
      <c r="R50" s="123"/>
      <c r="S50" s="123"/>
      <c r="T50" s="123"/>
      <c r="U50" s="125"/>
      <c r="V50" s="52"/>
      <c r="W50" s="53" t="s">
        <v>87</v>
      </c>
      <c r="X50" s="54"/>
      <c r="Y50" s="51" t="s">
        <v>54</v>
      </c>
      <c r="Z50" s="124" t="str">
        <f t="shared" si="1"/>
        <v>き</v>
      </c>
      <c r="AA50" s="123"/>
      <c r="AB50" s="123"/>
      <c r="AC50" s="123"/>
      <c r="AD50" s="125"/>
      <c r="AE50" s="55"/>
      <c r="AF50" s="131"/>
      <c r="AG50" s="123"/>
      <c r="AH50" s="123"/>
      <c r="AI50" s="123"/>
      <c r="AJ50" s="132"/>
    </row>
    <row r="51" spans="1:36" ht="15" customHeight="1">
      <c r="A51" s="65"/>
      <c r="B51" s="100"/>
      <c r="C51" s="100"/>
      <c r="D51" s="103"/>
      <c r="E51" s="106"/>
      <c r="F51" s="108"/>
      <c r="G51" s="101"/>
      <c r="H51" s="101"/>
      <c r="I51" s="101"/>
      <c r="J51" s="101"/>
      <c r="K51" s="101"/>
      <c r="L51" s="109"/>
      <c r="M51" s="58"/>
      <c r="N51" s="110"/>
      <c r="O51" s="111"/>
      <c r="P51" s="59"/>
      <c r="Q51" s="112">
        <f>IF(P51="","",VLOOKUP(P51,$AO:$AP,2,0))</f>
      </c>
      <c r="R51" s="113"/>
      <c r="S51" s="113"/>
      <c r="T51" s="113"/>
      <c r="U51" s="114"/>
      <c r="V51" s="68"/>
      <c r="W51" s="61" t="s">
        <v>87</v>
      </c>
      <c r="X51" s="69"/>
      <c r="Y51" s="59"/>
      <c r="Z51" s="112">
        <f>IF(Y51="","",VLOOKUP(Y51,$AO:$AP,2,0))</f>
      </c>
      <c r="AA51" s="113"/>
      <c r="AB51" s="113"/>
      <c r="AC51" s="113"/>
      <c r="AD51" s="114"/>
      <c r="AE51" s="63"/>
      <c r="AF51" s="133"/>
      <c r="AG51" s="113"/>
      <c r="AH51" s="113"/>
      <c r="AI51" s="113"/>
      <c r="AJ51" s="134"/>
    </row>
    <row r="52" spans="1:36" ht="15" customHeight="1">
      <c r="A52" s="42" t="s">
        <v>83</v>
      </c>
      <c r="B52" s="100"/>
      <c r="C52" s="100"/>
      <c r="D52" s="103"/>
      <c r="E52" s="106"/>
      <c r="F52" s="127"/>
      <c r="G52" s="91"/>
      <c r="H52" s="91"/>
      <c r="I52" s="91"/>
      <c r="J52" s="91"/>
      <c r="K52" s="91"/>
      <c r="L52" s="128"/>
      <c r="M52" s="43">
        <v>25</v>
      </c>
      <c r="N52" s="117">
        <v>0.375</v>
      </c>
      <c r="O52" s="118"/>
      <c r="P52" s="44" t="s">
        <v>23</v>
      </c>
      <c r="Q52" s="129" t="str">
        <f aca="true" t="shared" si="2" ref="Q52:Q58">VLOOKUP(P52,$AO:$AP,2,0)</f>
        <v>い</v>
      </c>
      <c r="R52" s="118"/>
      <c r="S52" s="118"/>
      <c r="T52" s="118"/>
      <c r="U52" s="130"/>
      <c r="V52" s="45"/>
      <c r="W52" s="46" t="s">
        <v>87</v>
      </c>
      <c r="X52" s="47"/>
      <c r="Y52" s="44" t="s">
        <v>44</v>
      </c>
      <c r="Z52" s="129" t="str">
        <f aca="true" t="shared" si="3" ref="Z52:Z58">VLOOKUP(Y52,$AO:$AP,2,0)</f>
        <v>お</v>
      </c>
      <c r="AA52" s="118"/>
      <c r="AB52" s="118"/>
      <c r="AC52" s="118"/>
      <c r="AD52" s="130"/>
      <c r="AE52" s="48"/>
      <c r="AF52" s="139"/>
      <c r="AG52" s="118"/>
      <c r="AH52" s="118"/>
      <c r="AI52" s="118"/>
      <c r="AJ52" s="136"/>
    </row>
    <row r="53" spans="1:36" ht="15" customHeight="1">
      <c r="A53" s="64"/>
      <c r="B53" s="100"/>
      <c r="C53" s="100"/>
      <c r="D53" s="103"/>
      <c r="E53" s="106"/>
      <c r="F53" s="119"/>
      <c r="G53" s="120"/>
      <c r="H53" s="120"/>
      <c r="I53" s="120"/>
      <c r="J53" s="120"/>
      <c r="K53" s="120"/>
      <c r="L53" s="121"/>
      <c r="M53" s="50">
        <v>26</v>
      </c>
      <c r="N53" s="122">
        <v>0.4166666666666667</v>
      </c>
      <c r="O53" s="123"/>
      <c r="P53" s="51" t="s">
        <v>33</v>
      </c>
      <c r="Q53" s="124" t="str">
        <f t="shared" si="2"/>
        <v>う</v>
      </c>
      <c r="R53" s="123"/>
      <c r="S53" s="123"/>
      <c r="T53" s="123"/>
      <c r="U53" s="125"/>
      <c r="V53" s="52"/>
      <c r="W53" s="53" t="s">
        <v>87</v>
      </c>
      <c r="X53" s="54"/>
      <c r="Y53" s="51" t="s">
        <v>56</v>
      </c>
      <c r="Z53" s="124" t="str">
        <f t="shared" si="3"/>
        <v>く</v>
      </c>
      <c r="AA53" s="123"/>
      <c r="AB53" s="123"/>
      <c r="AC53" s="123"/>
      <c r="AD53" s="125"/>
      <c r="AE53" s="55"/>
      <c r="AF53" s="131"/>
      <c r="AG53" s="123"/>
      <c r="AH53" s="123"/>
      <c r="AI53" s="123"/>
      <c r="AJ53" s="132"/>
    </row>
    <row r="54" spans="1:36" ht="15" customHeight="1">
      <c r="A54" s="56" t="s">
        <v>92</v>
      </c>
      <c r="B54" s="100"/>
      <c r="C54" s="100"/>
      <c r="D54" s="103"/>
      <c r="E54" s="106"/>
      <c r="F54" s="119"/>
      <c r="G54" s="120"/>
      <c r="H54" s="120"/>
      <c r="I54" s="120"/>
      <c r="J54" s="120"/>
      <c r="K54" s="120"/>
      <c r="L54" s="121"/>
      <c r="M54" s="50">
        <v>27</v>
      </c>
      <c r="N54" s="122">
        <v>0.4583333333333333</v>
      </c>
      <c r="O54" s="123"/>
      <c r="P54" s="51" t="s">
        <v>23</v>
      </c>
      <c r="Q54" s="124" t="str">
        <f t="shared" si="2"/>
        <v>い</v>
      </c>
      <c r="R54" s="123"/>
      <c r="S54" s="123"/>
      <c r="T54" s="123"/>
      <c r="U54" s="125"/>
      <c r="V54" s="52"/>
      <c r="W54" s="53" t="s">
        <v>87</v>
      </c>
      <c r="X54" s="54"/>
      <c r="Y54" s="51" t="s">
        <v>63</v>
      </c>
      <c r="Z54" s="124" t="str">
        <f t="shared" si="3"/>
        <v>け</v>
      </c>
      <c r="AA54" s="123"/>
      <c r="AB54" s="123"/>
      <c r="AC54" s="123"/>
      <c r="AD54" s="125"/>
      <c r="AE54" s="55"/>
      <c r="AF54" s="131"/>
      <c r="AG54" s="123"/>
      <c r="AH54" s="123"/>
      <c r="AI54" s="123"/>
      <c r="AJ54" s="132"/>
    </row>
    <row r="55" spans="1:36" ht="15" customHeight="1">
      <c r="A55" s="65"/>
      <c r="B55" s="100"/>
      <c r="C55" s="100"/>
      <c r="D55" s="103"/>
      <c r="E55" s="106"/>
      <c r="F55" s="119"/>
      <c r="G55" s="120"/>
      <c r="H55" s="120"/>
      <c r="I55" s="120"/>
      <c r="J55" s="120"/>
      <c r="K55" s="120"/>
      <c r="L55" s="121"/>
      <c r="M55" s="50">
        <v>28</v>
      </c>
      <c r="N55" s="110">
        <v>0.5</v>
      </c>
      <c r="O55" s="126"/>
      <c r="P55" s="51" t="s">
        <v>44</v>
      </c>
      <c r="Q55" s="124" t="str">
        <f t="shared" si="2"/>
        <v>お</v>
      </c>
      <c r="R55" s="123"/>
      <c r="S55" s="123"/>
      <c r="T55" s="123"/>
      <c r="U55" s="125"/>
      <c r="V55" s="52"/>
      <c r="W55" s="53" t="s">
        <v>87</v>
      </c>
      <c r="X55" s="54"/>
      <c r="Y55" s="51" t="s">
        <v>56</v>
      </c>
      <c r="Z55" s="124" t="str">
        <f t="shared" si="3"/>
        <v>く</v>
      </c>
      <c r="AA55" s="123"/>
      <c r="AB55" s="123"/>
      <c r="AC55" s="123"/>
      <c r="AD55" s="125"/>
      <c r="AE55" s="55"/>
      <c r="AF55" s="131"/>
      <c r="AG55" s="123"/>
      <c r="AH55" s="123"/>
      <c r="AI55" s="123"/>
      <c r="AJ55" s="132"/>
    </row>
    <row r="56" spans="1:36" ht="15" customHeight="1">
      <c r="A56" s="65"/>
      <c r="B56" s="101"/>
      <c r="C56" s="101"/>
      <c r="D56" s="104"/>
      <c r="E56" s="107"/>
      <c r="F56" s="108"/>
      <c r="G56" s="101"/>
      <c r="H56" s="101"/>
      <c r="I56" s="101"/>
      <c r="J56" s="101"/>
      <c r="K56" s="101"/>
      <c r="L56" s="109"/>
      <c r="M56" s="66">
        <v>29</v>
      </c>
      <c r="N56" s="110">
        <v>0.5416666666666666</v>
      </c>
      <c r="O56" s="111"/>
      <c r="P56" s="59" t="s">
        <v>33</v>
      </c>
      <c r="Q56" s="112" t="str">
        <f t="shared" si="2"/>
        <v>う</v>
      </c>
      <c r="R56" s="113"/>
      <c r="S56" s="113"/>
      <c r="T56" s="113"/>
      <c r="U56" s="114"/>
      <c r="V56" s="60"/>
      <c r="W56" s="61" t="s">
        <v>87</v>
      </c>
      <c r="X56" s="62"/>
      <c r="Y56" s="59" t="s">
        <v>63</v>
      </c>
      <c r="Z56" s="112" t="str">
        <f t="shared" si="3"/>
        <v>け</v>
      </c>
      <c r="AA56" s="113"/>
      <c r="AB56" s="113"/>
      <c r="AC56" s="113"/>
      <c r="AD56" s="114"/>
      <c r="AE56" s="67"/>
      <c r="AF56" s="133"/>
      <c r="AG56" s="113"/>
      <c r="AH56" s="113"/>
      <c r="AI56" s="113"/>
      <c r="AJ56" s="134"/>
    </row>
    <row r="57" spans="1:36" ht="15" customHeight="1">
      <c r="A57" s="42" t="s">
        <v>83</v>
      </c>
      <c r="B57" s="99">
        <v>4</v>
      </c>
      <c r="C57" s="91"/>
      <c r="D57" s="102">
        <v>6</v>
      </c>
      <c r="E57" s="105">
        <v>7</v>
      </c>
      <c r="F57" s="127"/>
      <c r="G57" s="91"/>
      <c r="H57" s="91"/>
      <c r="I57" s="91"/>
      <c r="J57" s="91"/>
      <c r="K57" s="91"/>
      <c r="L57" s="128"/>
      <c r="M57" s="43">
        <v>30</v>
      </c>
      <c r="N57" s="117">
        <v>0.375</v>
      </c>
      <c r="O57" s="118"/>
      <c r="P57" s="44" t="s">
        <v>10</v>
      </c>
      <c r="Q57" s="129" t="str">
        <f t="shared" si="2"/>
        <v>あ</v>
      </c>
      <c r="R57" s="118"/>
      <c r="S57" s="118"/>
      <c r="T57" s="118"/>
      <c r="U57" s="130"/>
      <c r="V57" s="45"/>
      <c r="W57" s="46" t="s">
        <v>87</v>
      </c>
      <c r="X57" s="47"/>
      <c r="Y57" s="44" t="s">
        <v>54</v>
      </c>
      <c r="Z57" s="129" t="str">
        <f t="shared" si="3"/>
        <v>き</v>
      </c>
      <c r="AA57" s="118"/>
      <c r="AB57" s="118"/>
      <c r="AC57" s="118"/>
      <c r="AD57" s="130"/>
      <c r="AE57" s="48"/>
      <c r="AF57" s="139"/>
      <c r="AG57" s="118"/>
      <c r="AH57" s="118"/>
      <c r="AI57" s="118"/>
      <c r="AJ57" s="136"/>
    </row>
    <row r="58" spans="1:36" ht="15" customHeight="1">
      <c r="A58" s="64"/>
      <c r="B58" s="100"/>
      <c r="C58" s="100"/>
      <c r="D58" s="103"/>
      <c r="E58" s="106"/>
      <c r="F58" s="119"/>
      <c r="G58" s="120"/>
      <c r="H58" s="120"/>
      <c r="I58" s="120"/>
      <c r="J58" s="120"/>
      <c r="K58" s="120"/>
      <c r="L58" s="121"/>
      <c r="M58" s="50">
        <v>31</v>
      </c>
      <c r="N58" s="122">
        <v>0.4166666666666667</v>
      </c>
      <c r="O58" s="123"/>
      <c r="P58" s="51" t="s">
        <v>23</v>
      </c>
      <c r="Q58" s="124" t="str">
        <f t="shared" si="2"/>
        <v>い</v>
      </c>
      <c r="R58" s="123"/>
      <c r="S58" s="123"/>
      <c r="T58" s="123"/>
      <c r="U58" s="125"/>
      <c r="V58" s="52"/>
      <c r="W58" s="53" t="s">
        <v>87</v>
      </c>
      <c r="X58" s="54"/>
      <c r="Y58" s="51" t="s">
        <v>56</v>
      </c>
      <c r="Z58" s="124" t="str">
        <f t="shared" si="3"/>
        <v>く</v>
      </c>
      <c r="AA58" s="123"/>
      <c r="AB58" s="123"/>
      <c r="AC58" s="123"/>
      <c r="AD58" s="125"/>
      <c r="AE58" s="55"/>
      <c r="AF58" s="131"/>
      <c r="AG58" s="123"/>
      <c r="AH58" s="123"/>
      <c r="AI58" s="123"/>
      <c r="AJ58" s="132"/>
    </row>
    <row r="59" spans="1:36" ht="15" customHeight="1">
      <c r="A59" s="56" t="s">
        <v>92</v>
      </c>
      <c r="B59" s="100"/>
      <c r="C59" s="100"/>
      <c r="D59" s="103"/>
      <c r="E59" s="106"/>
      <c r="F59" s="119"/>
      <c r="G59" s="120"/>
      <c r="H59" s="120"/>
      <c r="I59" s="120"/>
      <c r="J59" s="120"/>
      <c r="K59" s="120"/>
      <c r="L59" s="121"/>
      <c r="M59" s="50"/>
      <c r="N59" s="122"/>
      <c r="O59" s="123"/>
      <c r="P59" s="51"/>
      <c r="Q59" s="124">
        <f>IF(P59="","",VLOOKUP(P59,$AO:$AP,2,0))</f>
      </c>
      <c r="R59" s="123"/>
      <c r="S59" s="123"/>
      <c r="T59" s="123"/>
      <c r="U59" s="125"/>
      <c r="V59" s="70"/>
      <c r="W59" s="53" t="s">
        <v>87</v>
      </c>
      <c r="X59" s="71"/>
      <c r="Y59" s="51"/>
      <c r="Z59" s="124">
        <f>IF(Y59="","",VLOOKUP(Y59,$AO:$AP,2,0))</f>
      </c>
      <c r="AA59" s="123"/>
      <c r="AB59" s="123"/>
      <c r="AC59" s="123"/>
      <c r="AD59" s="125"/>
      <c r="AE59" s="55"/>
      <c r="AF59" s="131"/>
      <c r="AG59" s="123"/>
      <c r="AH59" s="123"/>
      <c r="AI59" s="123"/>
      <c r="AJ59" s="132"/>
    </row>
    <row r="60" spans="1:36" ht="15" customHeight="1">
      <c r="A60" s="65"/>
      <c r="B60" s="100"/>
      <c r="C60" s="100"/>
      <c r="D60" s="103"/>
      <c r="E60" s="106"/>
      <c r="F60" s="119"/>
      <c r="G60" s="120"/>
      <c r="H60" s="120"/>
      <c r="I60" s="120"/>
      <c r="J60" s="120"/>
      <c r="K60" s="120"/>
      <c r="L60" s="121"/>
      <c r="M60" s="50">
        <v>32</v>
      </c>
      <c r="N60" s="122">
        <v>0.5</v>
      </c>
      <c r="O60" s="125"/>
      <c r="P60" s="51" t="s">
        <v>23</v>
      </c>
      <c r="Q60" s="124" t="str">
        <f aca="true" t="shared" si="4" ref="Q60:Q67">VLOOKUP(P60,$AO:$AP,2,0)</f>
        <v>い</v>
      </c>
      <c r="R60" s="123"/>
      <c r="S60" s="123"/>
      <c r="T60" s="123"/>
      <c r="U60" s="125"/>
      <c r="V60" s="52"/>
      <c r="W60" s="53" t="s">
        <v>87</v>
      </c>
      <c r="X60" s="54"/>
      <c r="Y60" s="51" t="s">
        <v>54</v>
      </c>
      <c r="Z60" s="124" t="str">
        <f aca="true" t="shared" si="5" ref="Z60:Z67">VLOOKUP(Y60,$AO:$AP,2,0)</f>
        <v>き</v>
      </c>
      <c r="AA60" s="123"/>
      <c r="AB60" s="123"/>
      <c r="AC60" s="123"/>
      <c r="AD60" s="125"/>
      <c r="AE60" s="55"/>
      <c r="AF60" s="131"/>
      <c r="AG60" s="123"/>
      <c r="AH60" s="123"/>
      <c r="AI60" s="123"/>
      <c r="AJ60" s="132"/>
    </row>
    <row r="61" spans="1:36" ht="15" customHeight="1">
      <c r="A61" s="65"/>
      <c r="B61" s="100"/>
      <c r="C61" s="100"/>
      <c r="D61" s="103"/>
      <c r="E61" s="106"/>
      <c r="F61" s="108"/>
      <c r="G61" s="101"/>
      <c r="H61" s="101"/>
      <c r="I61" s="101"/>
      <c r="J61" s="101"/>
      <c r="K61" s="101"/>
      <c r="L61" s="109"/>
      <c r="M61" s="50">
        <v>33</v>
      </c>
      <c r="N61" s="122">
        <v>0.5416666666666666</v>
      </c>
      <c r="O61" s="123"/>
      <c r="P61" s="59" t="s">
        <v>10</v>
      </c>
      <c r="Q61" s="112" t="str">
        <f t="shared" si="4"/>
        <v>あ</v>
      </c>
      <c r="R61" s="113"/>
      <c r="S61" s="113"/>
      <c r="T61" s="113"/>
      <c r="U61" s="114"/>
      <c r="V61" s="60"/>
      <c r="W61" s="61" t="s">
        <v>87</v>
      </c>
      <c r="X61" s="62"/>
      <c r="Y61" s="59" t="s">
        <v>56</v>
      </c>
      <c r="Z61" s="112" t="str">
        <f t="shared" si="5"/>
        <v>く</v>
      </c>
      <c r="AA61" s="113"/>
      <c r="AB61" s="113"/>
      <c r="AC61" s="113"/>
      <c r="AD61" s="114"/>
      <c r="AE61" s="63"/>
      <c r="AF61" s="133"/>
      <c r="AG61" s="113"/>
      <c r="AH61" s="113"/>
      <c r="AI61" s="113"/>
      <c r="AJ61" s="134"/>
    </row>
    <row r="62" spans="1:36" ht="15" customHeight="1">
      <c r="A62" s="42" t="s">
        <v>83</v>
      </c>
      <c r="B62" s="100"/>
      <c r="C62" s="100"/>
      <c r="D62" s="103"/>
      <c r="E62" s="106"/>
      <c r="F62" s="127"/>
      <c r="G62" s="91"/>
      <c r="H62" s="91"/>
      <c r="I62" s="91"/>
      <c r="J62" s="91"/>
      <c r="K62" s="91"/>
      <c r="L62" s="128"/>
      <c r="M62" s="43">
        <v>34</v>
      </c>
      <c r="N62" s="117">
        <v>0.375</v>
      </c>
      <c r="O62" s="118"/>
      <c r="P62" s="44" t="s">
        <v>46</v>
      </c>
      <c r="Q62" s="129" t="str">
        <f t="shared" si="4"/>
        <v>か</v>
      </c>
      <c r="R62" s="118"/>
      <c r="S62" s="118"/>
      <c r="T62" s="118"/>
      <c r="U62" s="130"/>
      <c r="V62" s="45"/>
      <c r="W62" s="46" t="s">
        <v>87</v>
      </c>
      <c r="X62" s="47"/>
      <c r="Y62" s="44" t="s">
        <v>63</v>
      </c>
      <c r="Z62" s="129" t="str">
        <f t="shared" si="5"/>
        <v>け</v>
      </c>
      <c r="AA62" s="118"/>
      <c r="AB62" s="118"/>
      <c r="AC62" s="118"/>
      <c r="AD62" s="130"/>
      <c r="AE62" s="48"/>
      <c r="AF62" s="139"/>
      <c r="AG62" s="118"/>
      <c r="AH62" s="118"/>
      <c r="AI62" s="118"/>
      <c r="AJ62" s="136"/>
    </row>
    <row r="63" spans="1:36" ht="15" customHeight="1">
      <c r="A63" s="64"/>
      <c r="B63" s="100"/>
      <c r="C63" s="100"/>
      <c r="D63" s="103"/>
      <c r="E63" s="106"/>
      <c r="F63" s="119"/>
      <c r="G63" s="120"/>
      <c r="H63" s="120"/>
      <c r="I63" s="120"/>
      <c r="J63" s="120"/>
      <c r="K63" s="120"/>
      <c r="L63" s="121"/>
      <c r="M63" s="50">
        <v>35</v>
      </c>
      <c r="N63" s="122">
        <v>0.4166666666666667</v>
      </c>
      <c r="O63" s="123"/>
      <c r="P63" s="51" t="s">
        <v>44</v>
      </c>
      <c r="Q63" s="124" t="str">
        <f t="shared" si="4"/>
        <v>お</v>
      </c>
      <c r="R63" s="123"/>
      <c r="S63" s="123"/>
      <c r="T63" s="123"/>
      <c r="U63" s="125"/>
      <c r="V63" s="52"/>
      <c r="W63" s="53" t="s">
        <v>87</v>
      </c>
      <c r="X63" s="54"/>
      <c r="Y63" s="51" t="s">
        <v>65</v>
      </c>
      <c r="Z63" s="124" t="str">
        <f t="shared" si="5"/>
        <v>こ</v>
      </c>
      <c r="AA63" s="123"/>
      <c r="AB63" s="123"/>
      <c r="AC63" s="123"/>
      <c r="AD63" s="125"/>
      <c r="AE63" s="55"/>
      <c r="AF63" s="131"/>
      <c r="AG63" s="123"/>
      <c r="AH63" s="123"/>
      <c r="AI63" s="123"/>
      <c r="AJ63" s="132"/>
    </row>
    <row r="64" spans="1:36" ht="15" customHeight="1">
      <c r="A64" s="56" t="s">
        <v>92</v>
      </c>
      <c r="B64" s="100"/>
      <c r="C64" s="100"/>
      <c r="D64" s="103"/>
      <c r="E64" s="106"/>
      <c r="F64" s="119"/>
      <c r="G64" s="120"/>
      <c r="H64" s="120"/>
      <c r="I64" s="120"/>
      <c r="J64" s="120"/>
      <c r="K64" s="120"/>
      <c r="L64" s="121"/>
      <c r="M64" s="50">
        <v>36</v>
      </c>
      <c r="N64" s="122">
        <v>0.4583333333333333</v>
      </c>
      <c r="O64" s="123"/>
      <c r="P64" s="51" t="s">
        <v>33</v>
      </c>
      <c r="Q64" s="124" t="str">
        <f t="shared" si="4"/>
        <v>う</v>
      </c>
      <c r="R64" s="123"/>
      <c r="S64" s="123"/>
      <c r="T64" s="123"/>
      <c r="U64" s="125"/>
      <c r="V64" s="52"/>
      <c r="W64" s="53" t="s">
        <v>87</v>
      </c>
      <c r="X64" s="54"/>
      <c r="Y64" s="51" t="s">
        <v>46</v>
      </c>
      <c r="Z64" s="124" t="str">
        <f t="shared" si="5"/>
        <v>か</v>
      </c>
      <c r="AA64" s="123"/>
      <c r="AB64" s="123"/>
      <c r="AC64" s="123"/>
      <c r="AD64" s="125"/>
      <c r="AE64" s="55"/>
      <c r="AF64" s="131"/>
      <c r="AG64" s="123"/>
      <c r="AH64" s="123"/>
      <c r="AI64" s="123"/>
      <c r="AJ64" s="132"/>
    </row>
    <row r="65" spans="1:36" ht="15" customHeight="1">
      <c r="A65" s="65"/>
      <c r="B65" s="100"/>
      <c r="C65" s="100"/>
      <c r="D65" s="103"/>
      <c r="E65" s="106"/>
      <c r="F65" s="119"/>
      <c r="G65" s="120"/>
      <c r="H65" s="120"/>
      <c r="I65" s="120"/>
      <c r="J65" s="120"/>
      <c r="K65" s="120"/>
      <c r="L65" s="121"/>
      <c r="M65" s="58">
        <v>37</v>
      </c>
      <c r="N65" s="110">
        <v>0.5</v>
      </c>
      <c r="O65" s="126"/>
      <c r="P65" s="51" t="s">
        <v>44</v>
      </c>
      <c r="Q65" s="124" t="str">
        <f t="shared" si="4"/>
        <v>お</v>
      </c>
      <c r="R65" s="123"/>
      <c r="S65" s="123"/>
      <c r="T65" s="123"/>
      <c r="U65" s="125"/>
      <c r="V65" s="52"/>
      <c r="W65" s="53" t="s">
        <v>87</v>
      </c>
      <c r="X65" s="54"/>
      <c r="Y65" s="51" t="s">
        <v>63</v>
      </c>
      <c r="Z65" s="124" t="str">
        <f t="shared" si="5"/>
        <v>け</v>
      </c>
      <c r="AA65" s="123"/>
      <c r="AB65" s="123"/>
      <c r="AC65" s="123"/>
      <c r="AD65" s="125"/>
      <c r="AE65" s="63"/>
      <c r="AF65" s="131"/>
      <c r="AG65" s="123"/>
      <c r="AH65" s="123"/>
      <c r="AI65" s="123"/>
      <c r="AJ65" s="132"/>
    </row>
    <row r="66" spans="1:36" ht="15" customHeight="1">
      <c r="A66" s="65"/>
      <c r="B66" s="101"/>
      <c r="C66" s="101"/>
      <c r="D66" s="104"/>
      <c r="E66" s="107"/>
      <c r="F66" s="108"/>
      <c r="G66" s="101"/>
      <c r="H66" s="101"/>
      <c r="I66" s="101"/>
      <c r="J66" s="101"/>
      <c r="K66" s="101"/>
      <c r="L66" s="109"/>
      <c r="M66" s="66">
        <v>38</v>
      </c>
      <c r="N66" s="110">
        <v>0.5416666666666666</v>
      </c>
      <c r="O66" s="111"/>
      <c r="P66" s="59" t="s">
        <v>35</v>
      </c>
      <c r="Q66" s="112" t="str">
        <f t="shared" si="4"/>
        <v>え</v>
      </c>
      <c r="R66" s="113"/>
      <c r="S66" s="113"/>
      <c r="T66" s="113"/>
      <c r="U66" s="114"/>
      <c r="V66" s="60"/>
      <c r="W66" s="61" t="s">
        <v>87</v>
      </c>
      <c r="X66" s="62"/>
      <c r="Y66" s="59" t="s">
        <v>65</v>
      </c>
      <c r="Z66" s="112" t="str">
        <f t="shared" si="5"/>
        <v>こ</v>
      </c>
      <c r="AA66" s="113"/>
      <c r="AB66" s="113"/>
      <c r="AC66" s="113"/>
      <c r="AD66" s="114"/>
      <c r="AE66" s="67"/>
      <c r="AF66" s="133"/>
      <c r="AG66" s="113"/>
      <c r="AH66" s="113"/>
      <c r="AI66" s="113"/>
      <c r="AJ66" s="134"/>
    </row>
    <row r="67" spans="1:36" ht="15" customHeight="1">
      <c r="A67" s="42" t="s">
        <v>83</v>
      </c>
      <c r="B67" s="99">
        <v>5</v>
      </c>
      <c r="C67" s="91"/>
      <c r="D67" s="102">
        <v>6</v>
      </c>
      <c r="E67" s="105">
        <v>14</v>
      </c>
      <c r="F67" s="127"/>
      <c r="G67" s="91"/>
      <c r="H67" s="91"/>
      <c r="I67" s="91"/>
      <c r="J67" s="91"/>
      <c r="K67" s="91"/>
      <c r="L67" s="128"/>
      <c r="M67" s="43">
        <v>39</v>
      </c>
      <c r="N67" s="117">
        <v>0.375</v>
      </c>
      <c r="O67" s="118"/>
      <c r="P67" s="44" t="s">
        <v>10</v>
      </c>
      <c r="Q67" s="129" t="str">
        <f t="shared" si="4"/>
        <v>あ</v>
      </c>
      <c r="R67" s="118"/>
      <c r="S67" s="118"/>
      <c r="T67" s="118"/>
      <c r="U67" s="130"/>
      <c r="V67" s="45"/>
      <c r="W67" s="46" t="s">
        <v>87</v>
      </c>
      <c r="X67" s="47"/>
      <c r="Y67" s="44" t="s">
        <v>65</v>
      </c>
      <c r="Z67" s="129" t="str">
        <f t="shared" si="5"/>
        <v>こ</v>
      </c>
      <c r="AA67" s="118"/>
      <c r="AB67" s="118"/>
      <c r="AC67" s="118"/>
      <c r="AD67" s="130"/>
      <c r="AE67" s="48"/>
      <c r="AF67" s="139"/>
      <c r="AG67" s="118"/>
      <c r="AH67" s="118"/>
      <c r="AI67" s="118"/>
      <c r="AJ67" s="136"/>
    </row>
    <row r="68" spans="1:36" ht="15" customHeight="1">
      <c r="A68" s="64"/>
      <c r="B68" s="100"/>
      <c r="C68" s="100"/>
      <c r="D68" s="103"/>
      <c r="E68" s="106"/>
      <c r="F68" s="119"/>
      <c r="G68" s="120"/>
      <c r="H68" s="120"/>
      <c r="I68" s="120"/>
      <c r="J68" s="120"/>
      <c r="K68" s="120"/>
      <c r="L68" s="121"/>
      <c r="M68" s="50"/>
      <c r="N68" s="122"/>
      <c r="O68" s="123"/>
      <c r="P68" s="51"/>
      <c r="Q68" s="124">
        <f>IF(P68="","",VLOOKUP(P68,$AO:$AP,2,0))</f>
      </c>
      <c r="R68" s="123"/>
      <c r="S68" s="123"/>
      <c r="T68" s="123"/>
      <c r="U68" s="125"/>
      <c r="V68" s="70"/>
      <c r="W68" s="53" t="s">
        <v>87</v>
      </c>
      <c r="X68" s="71"/>
      <c r="Y68" s="51"/>
      <c r="Z68" s="124">
        <f>IF(Y68="","",VLOOKUP(Y68,$AO:$AP,2,0))</f>
      </c>
      <c r="AA68" s="123"/>
      <c r="AB68" s="123"/>
      <c r="AC68" s="123"/>
      <c r="AD68" s="125"/>
      <c r="AE68" s="55"/>
      <c r="AF68" s="131"/>
      <c r="AG68" s="123"/>
      <c r="AH68" s="123"/>
      <c r="AI68" s="123"/>
      <c r="AJ68" s="132"/>
    </row>
    <row r="69" spans="1:36" ht="15" customHeight="1">
      <c r="A69" s="56" t="s">
        <v>92</v>
      </c>
      <c r="B69" s="100"/>
      <c r="C69" s="100"/>
      <c r="D69" s="103"/>
      <c r="E69" s="106"/>
      <c r="F69" s="119"/>
      <c r="G69" s="120"/>
      <c r="H69" s="120"/>
      <c r="I69" s="120"/>
      <c r="J69" s="120"/>
      <c r="K69" s="120"/>
      <c r="L69" s="121"/>
      <c r="M69" s="50">
        <v>40</v>
      </c>
      <c r="N69" s="122">
        <v>0.4583333333333333</v>
      </c>
      <c r="O69" s="123"/>
      <c r="P69" s="51" t="s">
        <v>33</v>
      </c>
      <c r="Q69" s="124" t="str">
        <f>VLOOKUP(P69,$AO:$AP,2,0)</f>
        <v>う</v>
      </c>
      <c r="R69" s="123"/>
      <c r="S69" s="123"/>
      <c r="T69" s="123"/>
      <c r="U69" s="125"/>
      <c r="V69" s="52"/>
      <c r="W69" s="53" t="s">
        <v>87</v>
      </c>
      <c r="X69" s="54"/>
      <c r="Y69" s="51" t="s">
        <v>65</v>
      </c>
      <c r="Z69" s="124" t="str">
        <f>VLOOKUP(Y69,$AO:$AP,2,0)</f>
        <v>こ</v>
      </c>
      <c r="AA69" s="123"/>
      <c r="AB69" s="123"/>
      <c r="AC69" s="123"/>
      <c r="AD69" s="125"/>
      <c r="AE69" s="55"/>
      <c r="AF69" s="131"/>
      <c r="AG69" s="123"/>
      <c r="AH69" s="123"/>
      <c r="AI69" s="123"/>
      <c r="AJ69" s="132"/>
    </row>
    <row r="70" spans="1:36" ht="15" customHeight="1">
      <c r="A70" s="65"/>
      <c r="B70" s="100"/>
      <c r="C70" s="100"/>
      <c r="D70" s="103"/>
      <c r="E70" s="106"/>
      <c r="F70" s="119"/>
      <c r="G70" s="120"/>
      <c r="H70" s="120"/>
      <c r="I70" s="120"/>
      <c r="J70" s="120"/>
      <c r="K70" s="120"/>
      <c r="L70" s="121"/>
      <c r="M70" s="50"/>
      <c r="N70" s="110"/>
      <c r="O70" s="126"/>
      <c r="P70" s="51"/>
      <c r="Q70" s="124">
        <f>IF(P70="","",VLOOKUP(P70,$AO:$AP,2,0))</f>
      </c>
      <c r="R70" s="123"/>
      <c r="S70" s="123"/>
      <c r="T70" s="123"/>
      <c r="U70" s="125"/>
      <c r="V70" s="70"/>
      <c r="W70" s="53" t="s">
        <v>87</v>
      </c>
      <c r="X70" s="71"/>
      <c r="Y70" s="51"/>
      <c r="Z70" s="124">
        <f>IF(Y70="","",VLOOKUP(Y70,$AO:$AP,2,0))</f>
      </c>
      <c r="AA70" s="123"/>
      <c r="AB70" s="123"/>
      <c r="AC70" s="123"/>
      <c r="AD70" s="125"/>
      <c r="AE70" s="55"/>
      <c r="AF70" s="131"/>
      <c r="AG70" s="123"/>
      <c r="AH70" s="123"/>
      <c r="AI70" s="123"/>
      <c r="AJ70" s="132"/>
    </row>
    <row r="71" spans="1:36" ht="15" customHeight="1">
      <c r="A71" s="65"/>
      <c r="B71" s="100"/>
      <c r="C71" s="100"/>
      <c r="D71" s="103"/>
      <c r="E71" s="106"/>
      <c r="F71" s="108"/>
      <c r="G71" s="101"/>
      <c r="H71" s="101"/>
      <c r="I71" s="101"/>
      <c r="J71" s="101"/>
      <c r="K71" s="101"/>
      <c r="L71" s="109"/>
      <c r="M71" s="58">
        <v>41</v>
      </c>
      <c r="N71" s="110">
        <v>0.5416666666666666</v>
      </c>
      <c r="O71" s="111"/>
      <c r="P71" s="59" t="s">
        <v>33</v>
      </c>
      <c r="Q71" s="112" t="str">
        <f>VLOOKUP(P71,$AO:$AP,2,0)</f>
        <v>う</v>
      </c>
      <c r="R71" s="113"/>
      <c r="S71" s="113"/>
      <c r="T71" s="113"/>
      <c r="U71" s="114"/>
      <c r="V71" s="60"/>
      <c r="W71" s="61" t="s">
        <v>87</v>
      </c>
      <c r="X71" s="62"/>
      <c r="Y71" s="59" t="s">
        <v>54</v>
      </c>
      <c r="Z71" s="112" t="str">
        <f>VLOOKUP(Y71,$AO:$AP,2,0)</f>
        <v>き</v>
      </c>
      <c r="AA71" s="113"/>
      <c r="AB71" s="113"/>
      <c r="AC71" s="113"/>
      <c r="AD71" s="114"/>
      <c r="AE71" s="63"/>
      <c r="AF71" s="133"/>
      <c r="AG71" s="113"/>
      <c r="AH71" s="113"/>
      <c r="AI71" s="113"/>
      <c r="AJ71" s="134"/>
    </row>
    <row r="72" spans="1:36" ht="15" customHeight="1">
      <c r="A72" s="42" t="s">
        <v>83</v>
      </c>
      <c r="B72" s="100"/>
      <c r="C72" s="100"/>
      <c r="D72" s="103"/>
      <c r="E72" s="106"/>
      <c r="F72" s="127"/>
      <c r="G72" s="91"/>
      <c r="H72" s="91"/>
      <c r="I72" s="91"/>
      <c r="J72" s="91"/>
      <c r="K72" s="91"/>
      <c r="L72" s="128"/>
      <c r="M72" s="43">
        <v>42</v>
      </c>
      <c r="N72" s="117">
        <v>0.375</v>
      </c>
      <c r="O72" s="118"/>
      <c r="P72" s="44" t="s">
        <v>23</v>
      </c>
      <c r="Q72" s="129" t="str">
        <f>VLOOKUP(P72,$AO:$AP,2,0)</f>
        <v>い</v>
      </c>
      <c r="R72" s="118"/>
      <c r="S72" s="118"/>
      <c r="T72" s="118"/>
      <c r="U72" s="130"/>
      <c r="V72" s="45"/>
      <c r="W72" s="46" t="s">
        <v>87</v>
      </c>
      <c r="X72" s="47"/>
      <c r="Y72" s="44" t="s">
        <v>46</v>
      </c>
      <c r="Z72" s="129" t="str">
        <f>VLOOKUP(Y72,$AO:$AP,2,0)</f>
        <v>か</v>
      </c>
      <c r="AA72" s="118"/>
      <c r="AB72" s="118"/>
      <c r="AC72" s="118"/>
      <c r="AD72" s="130"/>
      <c r="AE72" s="48"/>
      <c r="AF72" s="139"/>
      <c r="AG72" s="118"/>
      <c r="AH72" s="118"/>
      <c r="AI72" s="118"/>
      <c r="AJ72" s="136"/>
    </row>
    <row r="73" spans="1:36" ht="15" customHeight="1">
      <c r="A73" s="64"/>
      <c r="B73" s="100"/>
      <c r="C73" s="100"/>
      <c r="D73" s="103"/>
      <c r="E73" s="106"/>
      <c r="F73" s="119"/>
      <c r="G73" s="120"/>
      <c r="H73" s="120"/>
      <c r="I73" s="120"/>
      <c r="J73" s="120"/>
      <c r="K73" s="120"/>
      <c r="L73" s="121"/>
      <c r="M73" s="50">
        <v>43</v>
      </c>
      <c r="N73" s="122">
        <v>0.4166666666666667</v>
      </c>
      <c r="O73" s="123"/>
      <c r="P73" s="51" t="s">
        <v>35</v>
      </c>
      <c r="Q73" s="124" t="str">
        <f>VLOOKUP(P73,$AO:$AP,2,0)</f>
        <v>え</v>
      </c>
      <c r="R73" s="123"/>
      <c r="S73" s="123"/>
      <c r="T73" s="123"/>
      <c r="U73" s="125"/>
      <c r="V73" s="52"/>
      <c r="W73" s="53" t="s">
        <v>87</v>
      </c>
      <c r="X73" s="54"/>
      <c r="Y73" s="51" t="s">
        <v>56</v>
      </c>
      <c r="Z73" s="124" t="str">
        <f>VLOOKUP(Y73,$AO:$AP,2,0)</f>
        <v>く</v>
      </c>
      <c r="AA73" s="123"/>
      <c r="AB73" s="123"/>
      <c r="AC73" s="123"/>
      <c r="AD73" s="125"/>
      <c r="AE73" s="55"/>
      <c r="AF73" s="131"/>
      <c r="AG73" s="123"/>
      <c r="AH73" s="123"/>
      <c r="AI73" s="123"/>
      <c r="AJ73" s="132"/>
    </row>
    <row r="74" spans="1:36" ht="15" customHeight="1">
      <c r="A74" s="56" t="s">
        <v>92</v>
      </c>
      <c r="B74" s="100"/>
      <c r="C74" s="100"/>
      <c r="D74" s="103"/>
      <c r="E74" s="106"/>
      <c r="F74" s="119"/>
      <c r="G74" s="120"/>
      <c r="H74" s="120"/>
      <c r="I74" s="120"/>
      <c r="J74" s="120"/>
      <c r="K74" s="120"/>
      <c r="L74" s="121"/>
      <c r="M74" s="50">
        <v>44</v>
      </c>
      <c r="N74" s="122">
        <v>0.4583333333333333</v>
      </c>
      <c r="O74" s="123"/>
      <c r="P74" s="51" t="s">
        <v>44</v>
      </c>
      <c r="Q74" s="124" t="str">
        <f>VLOOKUP(P74,$AO:$AP,2,0)</f>
        <v>お</v>
      </c>
      <c r="R74" s="123"/>
      <c r="S74" s="123"/>
      <c r="T74" s="123"/>
      <c r="U74" s="125"/>
      <c r="V74" s="52"/>
      <c r="W74" s="53" t="s">
        <v>87</v>
      </c>
      <c r="X74" s="54"/>
      <c r="Y74" s="51" t="s">
        <v>46</v>
      </c>
      <c r="Z74" s="124" t="str">
        <f>VLOOKUP(Y74,$AO:$AP,2,0)</f>
        <v>か</v>
      </c>
      <c r="AA74" s="123"/>
      <c r="AB74" s="123"/>
      <c r="AC74" s="123"/>
      <c r="AD74" s="125"/>
      <c r="AE74" s="55"/>
      <c r="AF74" s="131"/>
      <c r="AG74" s="123"/>
      <c r="AH74" s="123"/>
      <c r="AI74" s="123"/>
      <c r="AJ74" s="132"/>
    </row>
    <row r="75" spans="1:36" ht="15" customHeight="1">
      <c r="A75" s="65"/>
      <c r="B75" s="100"/>
      <c r="C75" s="100"/>
      <c r="D75" s="103"/>
      <c r="E75" s="106"/>
      <c r="F75" s="119"/>
      <c r="G75" s="120"/>
      <c r="H75" s="120"/>
      <c r="I75" s="120"/>
      <c r="J75" s="120"/>
      <c r="K75" s="120"/>
      <c r="L75" s="121"/>
      <c r="M75" s="50">
        <v>45</v>
      </c>
      <c r="N75" s="110">
        <v>0.5</v>
      </c>
      <c r="O75" s="126"/>
      <c r="P75" s="51" t="s">
        <v>35</v>
      </c>
      <c r="Q75" s="124" t="str">
        <f>VLOOKUP(P75,$AO:$AP,2,0)</f>
        <v>え</v>
      </c>
      <c r="R75" s="123"/>
      <c r="S75" s="123"/>
      <c r="T75" s="123"/>
      <c r="U75" s="125"/>
      <c r="V75" s="52"/>
      <c r="W75" s="53" t="s">
        <v>87</v>
      </c>
      <c r="X75" s="54"/>
      <c r="Y75" s="51" t="s">
        <v>63</v>
      </c>
      <c r="Z75" s="124" t="str">
        <f>VLOOKUP(Y75,$AO:$AP,2,0)</f>
        <v>け</v>
      </c>
      <c r="AA75" s="123"/>
      <c r="AB75" s="123"/>
      <c r="AC75" s="123"/>
      <c r="AD75" s="125"/>
      <c r="AE75" s="55"/>
      <c r="AF75" s="131"/>
      <c r="AG75" s="123"/>
      <c r="AH75" s="123"/>
      <c r="AI75" s="123"/>
      <c r="AJ75" s="132"/>
    </row>
    <row r="76" spans="1:36" ht="15" customHeight="1">
      <c r="A76" s="72"/>
      <c r="B76" s="85"/>
      <c r="C76" s="85"/>
      <c r="D76" s="140"/>
      <c r="E76" s="141"/>
      <c r="F76" s="142"/>
      <c r="G76" s="85"/>
      <c r="H76" s="85"/>
      <c r="I76" s="85"/>
      <c r="J76" s="85"/>
      <c r="K76" s="85"/>
      <c r="L76" s="143"/>
      <c r="M76" s="73"/>
      <c r="N76" s="144"/>
      <c r="O76" s="145"/>
      <c r="P76" s="74"/>
      <c r="Q76" s="146">
        <f>IF(P76="","",VLOOKUP(P76,$AO:$AP,2,0))</f>
      </c>
      <c r="R76" s="147"/>
      <c r="S76" s="147"/>
      <c r="T76" s="147"/>
      <c r="U76" s="145"/>
      <c r="V76" s="75"/>
      <c r="W76" s="76"/>
      <c r="X76" s="77"/>
      <c r="Y76" s="74"/>
      <c r="Z76" s="146">
        <f>IF(Y76="","",VLOOKUP(Y76,$AO:$AP,2,0))</f>
      </c>
      <c r="AA76" s="147"/>
      <c r="AB76" s="147"/>
      <c r="AC76" s="147"/>
      <c r="AD76" s="145"/>
      <c r="AE76" s="78"/>
      <c r="AF76" s="148"/>
      <c r="AG76" s="147"/>
      <c r="AH76" s="147"/>
      <c r="AI76" s="147"/>
      <c r="AJ76" s="149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mergeCells count="382">
    <mergeCell ref="Z73:AD73"/>
    <mergeCell ref="Z74:AD74"/>
    <mergeCell ref="Q61:U61"/>
    <mergeCell ref="Q62:U62"/>
    <mergeCell ref="Q63:U63"/>
    <mergeCell ref="Q64:U64"/>
    <mergeCell ref="AF62:AJ62"/>
    <mergeCell ref="AF63:AJ63"/>
    <mergeCell ref="AF64:AJ64"/>
    <mergeCell ref="AF65:AJ65"/>
    <mergeCell ref="AF58:AJ58"/>
    <mergeCell ref="AF59:AJ59"/>
    <mergeCell ref="AF60:AJ60"/>
    <mergeCell ref="AF61:AJ61"/>
    <mergeCell ref="AF73:AJ73"/>
    <mergeCell ref="AF74:AJ74"/>
    <mergeCell ref="AF66:AJ66"/>
    <mergeCell ref="AF67:AJ67"/>
    <mergeCell ref="AF68:AJ68"/>
    <mergeCell ref="AF69:AJ69"/>
    <mergeCell ref="AF70:AJ70"/>
    <mergeCell ref="AF71:AJ71"/>
    <mergeCell ref="AF72:AJ72"/>
    <mergeCell ref="Z29:AD29"/>
    <mergeCell ref="V26:X26"/>
    <mergeCell ref="F27:L27"/>
    <mergeCell ref="Q27:U27"/>
    <mergeCell ref="Y26:AD26"/>
    <mergeCell ref="Z27:AD27"/>
    <mergeCell ref="Z28:AD28"/>
    <mergeCell ref="Q28:U28"/>
    <mergeCell ref="N29:O29"/>
    <mergeCell ref="Q29:U29"/>
    <mergeCell ref="F29:L29"/>
    <mergeCell ref="N26:O26"/>
    <mergeCell ref="N27:O27"/>
    <mergeCell ref="F28:L28"/>
    <mergeCell ref="N28:O28"/>
    <mergeCell ref="AM18:AM19"/>
    <mergeCell ref="AL20:AL21"/>
    <mergeCell ref="AM20:AM21"/>
    <mergeCell ref="AF18:AF19"/>
    <mergeCell ref="AF20:AF21"/>
    <mergeCell ref="AG20:AG21"/>
    <mergeCell ref="AK20:AK21"/>
    <mergeCell ref="AL14:AL15"/>
    <mergeCell ref="AM14:AM15"/>
    <mergeCell ref="AF16:AF17"/>
    <mergeCell ref="AG16:AG17"/>
    <mergeCell ref="AH16:AH17"/>
    <mergeCell ref="AM16:AM17"/>
    <mergeCell ref="AL16:AL17"/>
    <mergeCell ref="T16:V17"/>
    <mergeCell ref="W18:Y19"/>
    <mergeCell ref="Z20:AB21"/>
    <mergeCell ref="AG18:AG19"/>
    <mergeCell ref="AH18:AH19"/>
    <mergeCell ref="AI18:AI19"/>
    <mergeCell ref="AJ18:AJ19"/>
    <mergeCell ref="AK18:AK19"/>
    <mergeCell ref="AL18:AL19"/>
    <mergeCell ref="AF14:AF15"/>
    <mergeCell ref="AG14:AG15"/>
    <mergeCell ref="AG2:AG3"/>
    <mergeCell ref="AK16:AK17"/>
    <mergeCell ref="AK14:AK15"/>
    <mergeCell ref="Q14:S15"/>
    <mergeCell ref="A2:A3"/>
    <mergeCell ref="B2:D3"/>
    <mergeCell ref="H2:J3"/>
    <mergeCell ref="K2:M3"/>
    <mergeCell ref="N2:P3"/>
    <mergeCell ref="Q2:S3"/>
    <mergeCell ref="B4:D5"/>
    <mergeCell ref="AL10:AL11"/>
    <mergeCell ref="AM10:AM11"/>
    <mergeCell ref="T2:V3"/>
    <mergeCell ref="W2:Y3"/>
    <mergeCell ref="Z2:AB3"/>
    <mergeCell ref="AC2:AE3"/>
    <mergeCell ref="AF2:AF3"/>
    <mergeCell ref="N12:P13"/>
    <mergeCell ref="AH12:AH13"/>
    <mergeCell ref="AK6:AK7"/>
    <mergeCell ref="AJ10:AJ11"/>
    <mergeCell ref="AK10:AK11"/>
    <mergeCell ref="AG12:AG13"/>
    <mergeCell ref="E2:G3"/>
    <mergeCell ref="E6:G7"/>
    <mergeCell ref="H8:J9"/>
    <mergeCell ref="K10:M11"/>
    <mergeCell ref="AL8:AL9"/>
    <mergeCell ref="AL2:AL3"/>
    <mergeCell ref="AM2:AM3"/>
    <mergeCell ref="AF4:AF5"/>
    <mergeCell ref="AG4:AG5"/>
    <mergeCell ref="AL4:AL5"/>
    <mergeCell ref="AM4:AM5"/>
    <mergeCell ref="AL6:AL7"/>
    <mergeCell ref="AM6:AM7"/>
    <mergeCell ref="AH2:AH3"/>
    <mergeCell ref="AJ4:AJ5"/>
    <mergeCell ref="AK4:AK5"/>
    <mergeCell ref="AI2:AI3"/>
    <mergeCell ref="AJ2:AJ3"/>
    <mergeCell ref="AK2:AK3"/>
    <mergeCell ref="AJ6:AJ7"/>
    <mergeCell ref="AF8:AF9"/>
    <mergeCell ref="AF10:AF11"/>
    <mergeCell ref="AG10:AG11"/>
    <mergeCell ref="AH10:AH11"/>
    <mergeCell ref="AI10:AI11"/>
    <mergeCell ref="AG8:AG9"/>
    <mergeCell ref="AH8:AH9"/>
    <mergeCell ref="AJ8:AJ9"/>
    <mergeCell ref="AH4:AH5"/>
    <mergeCell ref="AI4:AI5"/>
    <mergeCell ref="AF6:AF7"/>
    <mergeCell ref="AG6:AG7"/>
    <mergeCell ref="AH6:AH7"/>
    <mergeCell ref="AI6:AI7"/>
    <mergeCell ref="AF28:AJ28"/>
    <mergeCell ref="AM8:AM9"/>
    <mergeCell ref="AF12:AF13"/>
    <mergeCell ref="AM12:AM13"/>
    <mergeCell ref="AI8:AI9"/>
    <mergeCell ref="AI12:AI13"/>
    <mergeCell ref="AJ12:AJ13"/>
    <mergeCell ref="AK12:AK13"/>
    <mergeCell ref="AL12:AL13"/>
    <mergeCell ref="AK8:AK9"/>
    <mergeCell ref="AH20:AH21"/>
    <mergeCell ref="AI20:AI21"/>
    <mergeCell ref="AJ20:AJ21"/>
    <mergeCell ref="AF51:AJ51"/>
    <mergeCell ref="AF38:AJ38"/>
    <mergeCell ref="AF39:AJ39"/>
    <mergeCell ref="AF29:AJ29"/>
    <mergeCell ref="AF30:AJ30"/>
    <mergeCell ref="AF26:AJ26"/>
    <mergeCell ref="AF27:AJ27"/>
    <mergeCell ref="AH14:AH15"/>
    <mergeCell ref="AI14:AI15"/>
    <mergeCell ref="AJ14:AJ15"/>
    <mergeCell ref="AI16:AI17"/>
    <mergeCell ref="AJ16:AJ17"/>
    <mergeCell ref="AF52:AJ52"/>
    <mergeCell ref="AF53:AJ53"/>
    <mergeCell ref="AF54:AJ54"/>
    <mergeCell ref="AF55:AJ55"/>
    <mergeCell ref="Z51:AD51"/>
    <mergeCell ref="Z52:AD52"/>
    <mergeCell ref="Z53:AD53"/>
    <mergeCell ref="Z54:AD54"/>
    <mergeCell ref="Z50:AD50"/>
    <mergeCell ref="AF45:AJ45"/>
    <mergeCell ref="AF46:AJ46"/>
    <mergeCell ref="AF47:AJ47"/>
    <mergeCell ref="AF48:AJ48"/>
    <mergeCell ref="AF49:AJ49"/>
    <mergeCell ref="AF50:AJ50"/>
    <mergeCell ref="Z46:AD46"/>
    <mergeCell ref="Z47:AD47"/>
    <mergeCell ref="Z48:AD48"/>
    <mergeCell ref="Z49:AD49"/>
    <mergeCell ref="AF44:AJ44"/>
    <mergeCell ref="Z44:AD44"/>
    <mergeCell ref="Z45:AD45"/>
    <mergeCell ref="Z64:AD64"/>
    <mergeCell ref="Z58:AD58"/>
    <mergeCell ref="Z59:AD59"/>
    <mergeCell ref="Z60:AD60"/>
    <mergeCell ref="Z61:AD61"/>
    <mergeCell ref="Z62:AD62"/>
    <mergeCell ref="Z63:AD63"/>
    <mergeCell ref="Z42:AD42"/>
    <mergeCell ref="AF42:AJ42"/>
    <mergeCell ref="Z43:AD43"/>
    <mergeCell ref="AF43:AJ43"/>
    <mergeCell ref="Z76:AD76"/>
    <mergeCell ref="AF76:AJ76"/>
    <mergeCell ref="Z65:AD65"/>
    <mergeCell ref="Z66:AD66"/>
    <mergeCell ref="Z67:AD67"/>
    <mergeCell ref="Z68:AD68"/>
    <mergeCell ref="Z69:AD69"/>
    <mergeCell ref="Z70:AD70"/>
    <mergeCell ref="Z71:AD71"/>
    <mergeCell ref="Z72:AD72"/>
    <mergeCell ref="N54:O54"/>
    <mergeCell ref="N55:O55"/>
    <mergeCell ref="Z75:AD75"/>
    <mergeCell ref="AF75:AJ75"/>
    <mergeCell ref="Z55:AD55"/>
    <mergeCell ref="Z56:AD56"/>
    <mergeCell ref="Z57:AD57"/>
    <mergeCell ref="AF56:AJ56"/>
    <mergeCell ref="AF57:AJ57"/>
    <mergeCell ref="Q55:U55"/>
    <mergeCell ref="N50:O50"/>
    <mergeCell ref="N51:O51"/>
    <mergeCell ref="N52:O52"/>
    <mergeCell ref="N53:O53"/>
    <mergeCell ref="F34:L34"/>
    <mergeCell ref="N35:O35"/>
    <mergeCell ref="D37:D46"/>
    <mergeCell ref="E37:E46"/>
    <mergeCell ref="F46:L46"/>
    <mergeCell ref="N58:O58"/>
    <mergeCell ref="N61:O61"/>
    <mergeCell ref="N64:O64"/>
    <mergeCell ref="B37:C46"/>
    <mergeCell ref="B47:C56"/>
    <mergeCell ref="D47:D56"/>
    <mergeCell ref="E47:E56"/>
    <mergeCell ref="B57:C66"/>
    <mergeCell ref="D57:D66"/>
    <mergeCell ref="E57:E66"/>
    <mergeCell ref="F55:L55"/>
    <mergeCell ref="F56:L56"/>
    <mergeCell ref="N56:O56"/>
    <mergeCell ref="N57:O57"/>
    <mergeCell ref="F51:L51"/>
    <mergeCell ref="F52:L52"/>
    <mergeCell ref="F53:L53"/>
    <mergeCell ref="F54:L54"/>
    <mergeCell ref="Q46:U46"/>
    <mergeCell ref="Q47:U47"/>
    <mergeCell ref="Q50:U50"/>
    <mergeCell ref="F50:L50"/>
    <mergeCell ref="F47:L47"/>
    <mergeCell ref="N47:O47"/>
    <mergeCell ref="F48:L48"/>
    <mergeCell ref="N48:O48"/>
    <mergeCell ref="F49:L49"/>
    <mergeCell ref="N49:O49"/>
    <mergeCell ref="Q75:U75"/>
    <mergeCell ref="Q76:U76"/>
    <mergeCell ref="Q65:U65"/>
    <mergeCell ref="F66:L66"/>
    <mergeCell ref="N66:O66"/>
    <mergeCell ref="Q66:U66"/>
    <mergeCell ref="Q67:U67"/>
    <mergeCell ref="Q68:U68"/>
    <mergeCell ref="F73:L73"/>
    <mergeCell ref="F74:L74"/>
    <mergeCell ref="Q69:U69"/>
    <mergeCell ref="Q70:U70"/>
    <mergeCell ref="Q71:U71"/>
    <mergeCell ref="Q72:U72"/>
    <mergeCell ref="Q73:U73"/>
    <mergeCell ref="Q74:U74"/>
    <mergeCell ref="F70:L70"/>
    <mergeCell ref="F71:L71"/>
    <mergeCell ref="N71:O71"/>
    <mergeCell ref="F72:L72"/>
    <mergeCell ref="N72:O72"/>
    <mergeCell ref="N74:O74"/>
    <mergeCell ref="F75:L75"/>
    <mergeCell ref="N75:O75"/>
    <mergeCell ref="F76:L76"/>
    <mergeCell ref="N76:O76"/>
    <mergeCell ref="F64:L64"/>
    <mergeCell ref="F65:L65"/>
    <mergeCell ref="F67:L67"/>
    <mergeCell ref="N67:O67"/>
    <mergeCell ref="F61:L61"/>
    <mergeCell ref="F62:L62"/>
    <mergeCell ref="N62:O62"/>
    <mergeCell ref="F63:L63"/>
    <mergeCell ref="N63:O63"/>
    <mergeCell ref="N65:O65"/>
    <mergeCell ref="B67:C76"/>
    <mergeCell ref="D67:D76"/>
    <mergeCell ref="E67:E76"/>
    <mergeCell ref="F68:L68"/>
    <mergeCell ref="N68:O68"/>
    <mergeCell ref="F69:L69"/>
    <mergeCell ref="N69:O69"/>
    <mergeCell ref="N70:O70"/>
    <mergeCell ref="N73:O73"/>
    <mergeCell ref="Q56:U56"/>
    <mergeCell ref="Q57:U57"/>
    <mergeCell ref="Q48:U48"/>
    <mergeCell ref="Q49:U49"/>
    <mergeCell ref="Q51:U51"/>
    <mergeCell ref="Q52:U52"/>
    <mergeCell ref="Q53:U53"/>
    <mergeCell ref="Q54:U54"/>
    <mergeCell ref="N46:O46"/>
    <mergeCell ref="Q59:U59"/>
    <mergeCell ref="Q60:U60"/>
    <mergeCell ref="F57:L57"/>
    <mergeCell ref="F58:L58"/>
    <mergeCell ref="Q58:U58"/>
    <mergeCell ref="F59:L59"/>
    <mergeCell ref="N59:O59"/>
    <mergeCell ref="F60:L60"/>
    <mergeCell ref="N60:O60"/>
    <mergeCell ref="F44:L44"/>
    <mergeCell ref="F45:L45"/>
    <mergeCell ref="Q44:U44"/>
    <mergeCell ref="Q45:U45"/>
    <mergeCell ref="N45:O45"/>
    <mergeCell ref="Q42:U42"/>
    <mergeCell ref="Q43:U43"/>
    <mergeCell ref="N43:O43"/>
    <mergeCell ref="N44:O44"/>
    <mergeCell ref="F42:L42"/>
    <mergeCell ref="N42:O42"/>
    <mergeCell ref="F41:L41"/>
    <mergeCell ref="F43:L43"/>
    <mergeCell ref="F40:L40"/>
    <mergeCell ref="Q39:U39"/>
    <mergeCell ref="Q40:U40"/>
    <mergeCell ref="Q41:U41"/>
    <mergeCell ref="N40:O40"/>
    <mergeCell ref="N41:O41"/>
    <mergeCell ref="Q38:U38"/>
    <mergeCell ref="N38:O38"/>
    <mergeCell ref="N39:O39"/>
    <mergeCell ref="F39:L39"/>
    <mergeCell ref="F38:L38"/>
    <mergeCell ref="AF35:AJ35"/>
    <mergeCell ref="AF36:AJ36"/>
    <mergeCell ref="AF37:AJ37"/>
    <mergeCell ref="F37:L37"/>
    <mergeCell ref="N37:O37"/>
    <mergeCell ref="Q37:U37"/>
    <mergeCell ref="F35:L35"/>
    <mergeCell ref="Q35:U35"/>
    <mergeCell ref="AF31:AJ31"/>
    <mergeCell ref="AF32:AJ32"/>
    <mergeCell ref="AF33:AJ33"/>
    <mergeCell ref="AF34:AJ34"/>
    <mergeCell ref="AF40:AJ40"/>
    <mergeCell ref="Z41:AD41"/>
    <mergeCell ref="AF41:AJ41"/>
    <mergeCell ref="Z30:AD30"/>
    <mergeCell ref="Z31:AD31"/>
    <mergeCell ref="Z32:AD32"/>
    <mergeCell ref="Z33:AD33"/>
    <mergeCell ref="Z34:AD34"/>
    <mergeCell ref="Z35:AD35"/>
    <mergeCell ref="Z36:AD36"/>
    <mergeCell ref="Z37:AD37"/>
    <mergeCell ref="Z38:AD38"/>
    <mergeCell ref="Z39:AD39"/>
    <mergeCell ref="Z40:AD40"/>
    <mergeCell ref="Q33:U33"/>
    <mergeCell ref="N34:O34"/>
    <mergeCell ref="Q34:U34"/>
    <mergeCell ref="F30:L30"/>
    <mergeCell ref="N30:O30"/>
    <mergeCell ref="Q30:U30"/>
    <mergeCell ref="F31:L31"/>
    <mergeCell ref="Q31:U31"/>
    <mergeCell ref="F32:L32"/>
    <mergeCell ref="Q32:U32"/>
    <mergeCell ref="F36:L36"/>
    <mergeCell ref="N36:O36"/>
    <mergeCell ref="Q36:U36"/>
    <mergeCell ref="D26:E26"/>
    <mergeCell ref="F26:L26"/>
    <mergeCell ref="P26:U26"/>
    <mergeCell ref="N31:O31"/>
    <mergeCell ref="N32:O32"/>
    <mergeCell ref="F33:L33"/>
    <mergeCell ref="N33:O33"/>
    <mergeCell ref="B26:C26"/>
    <mergeCell ref="B27:C36"/>
    <mergeCell ref="D27:D36"/>
    <mergeCell ref="E27:E36"/>
    <mergeCell ref="AL22:AL23"/>
    <mergeCell ref="AM22:AM23"/>
    <mergeCell ref="AC22:AE23"/>
    <mergeCell ref="AF22:AF23"/>
    <mergeCell ref="AG22:AG23"/>
    <mergeCell ref="AH22:AH23"/>
    <mergeCell ref="AI22:AI23"/>
    <mergeCell ref="AJ22:AJ23"/>
    <mergeCell ref="AK22:AK23"/>
  </mergeCells>
  <printOptions verticalCentered="1"/>
  <pageMargins left="0.7086614173228347" right="0.7086614173228347" top="0.31496062992125984" bottom="0.31496062992125984" header="0" footer="0"/>
  <pageSetup horizontalDpi="600" verticalDpi="600" orientation="portrait" paperSize="9" r:id="rId4"/>
  <colBreaks count="1" manualBreakCount="1">
    <brk id="41" max="0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76"/>
  <sheetViews>
    <sheetView tabSelected="1" zoomScalePageLayoutView="0" workbookViewId="0" topLeftCell="A1">
      <selection activeCell="A1" sqref="A1"/>
    </sheetView>
  </sheetViews>
  <sheetFormatPr defaultColWidth="14.421875" defaultRowHeight="15" customHeight="1"/>
  <cols>
    <col min="1" max="1" width="18.00390625" style="0" customWidth="1"/>
    <col min="2" max="31" width="4.57421875" style="0" customWidth="1"/>
    <col min="32" max="39" width="5.7109375" style="0" customWidth="1"/>
    <col min="40" max="40" width="9.00390625" style="0" customWidth="1"/>
    <col min="41" max="41" width="3.28125" style="0" customWidth="1"/>
    <col min="42" max="42" width="20.7109375" style="0" customWidth="1"/>
  </cols>
  <sheetData>
    <row r="1" spans="1:40" ht="13.5" customHeight="1">
      <c r="A1" s="1" t="s">
        <v>100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</row>
    <row r="2" spans="1:40" ht="30" customHeight="1">
      <c r="A2" s="170" t="s">
        <v>101</v>
      </c>
      <c r="B2" s="187" t="str">
        <f>$A$5</f>
        <v>FC高津</v>
      </c>
      <c r="C2" s="163"/>
      <c r="D2" s="164"/>
      <c r="E2" s="186" t="str">
        <f>$A$7</f>
        <v>北貝塚FC</v>
      </c>
      <c r="F2" s="163"/>
      <c r="G2" s="164"/>
      <c r="H2" s="186" t="str">
        <f>$A$9</f>
        <v>七栄FC</v>
      </c>
      <c r="I2" s="163"/>
      <c r="J2" s="164"/>
      <c r="K2" s="186" t="str">
        <f>$A$11</f>
        <v>白幡FC</v>
      </c>
      <c r="L2" s="163"/>
      <c r="M2" s="164"/>
      <c r="N2" s="186" t="str">
        <f>$A$13</f>
        <v>バディーSC
千葉 B</v>
      </c>
      <c r="O2" s="163"/>
      <c r="P2" s="164"/>
      <c r="Q2" s="186" t="str">
        <f>$A$15</f>
        <v>CIイレブン</v>
      </c>
      <c r="R2" s="163"/>
      <c r="S2" s="164"/>
      <c r="T2" s="186" t="str">
        <f>$A$17</f>
        <v>Jホグワーツ</v>
      </c>
      <c r="U2" s="163"/>
      <c r="V2" s="164"/>
      <c r="W2" s="186" t="str">
        <f>$A$19</f>
        <v>クレシエンテ
成東FC</v>
      </c>
      <c r="X2" s="163"/>
      <c r="Y2" s="164"/>
      <c r="Z2" s="186" t="str">
        <f>$A$21</f>
        <v>鷹SC</v>
      </c>
      <c r="AA2" s="163"/>
      <c r="AB2" s="164"/>
      <c r="AC2" s="186" t="str">
        <f>$A$23</f>
        <v>西小中台FC</v>
      </c>
      <c r="AD2" s="163"/>
      <c r="AE2" s="168"/>
      <c r="AF2" s="169" t="s">
        <v>2</v>
      </c>
      <c r="AG2" s="156" t="s">
        <v>3</v>
      </c>
      <c r="AH2" s="156" t="s">
        <v>4</v>
      </c>
      <c r="AI2" s="156" t="s">
        <v>5</v>
      </c>
      <c r="AJ2" s="156" t="s">
        <v>6</v>
      </c>
      <c r="AK2" s="158" t="s">
        <v>7</v>
      </c>
      <c r="AL2" s="156" t="s">
        <v>8</v>
      </c>
      <c r="AM2" s="159" t="s">
        <v>9</v>
      </c>
      <c r="AN2" s="4"/>
    </row>
    <row r="3" spans="1:40" ht="30" customHeight="1">
      <c r="A3" s="171"/>
      <c r="B3" s="173"/>
      <c r="C3" s="85"/>
      <c r="D3" s="143"/>
      <c r="E3" s="84"/>
      <c r="F3" s="85"/>
      <c r="G3" s="143"/>
      <c r="H3" s="84"/>
      <c r="I3" s="85"/>
      <c r="J3" s="143"/>
      <c r="K3" s="84"/>
      <c r="L3" s="85"/>
      <c r="M3" s="143"/>
      <c r="N3" s="84"/>
      <c r="O3" s="85"/>
      <c r="P3" s="143"/>
      <c r="Q3" s="84"/>
      <c r="R3" s="85"/>
      <c r="S3" s="143"/>
      <c r="T3" s="84"/>
      <c r="U3" s="85"/>
      <c r="V3" s="143"/>
      <c r="W3" s="84"/>
      <c r="X3" s="85"/>
      <c r="Y3" s="143"/>
      <c r="Z3" s="84"/>
      <c r="AA3" s="85"/>
      <c r="AB3" s="143"/>
      <c r="AC3" s="84"/>
      <c r="AD3" s="85"/>
      <c r="AE3" s="93"/>
      <c r="AF3" s="95"/>
      <c r="AG3" s="157"/>
      <c r="AH3" s="157"/>
      <c r="AI3" s="157"/>
      <c r="AJ3" s="157"/>
      <c r="AK3" s="157"/>
      <c r="AL3" s="157"/>
      <c r="AM3" s="160"/>
      <c r="AN3" s="37" t="s">
        <v>102</v>
      </c>
    </row>
    <row r="4" spans="1:42" ht="30" customHeight="1">
      <c r="A4" s="5" t="s">
        <v>10</v>
      </c>
      <c r="B4" s="174" t="s">
        <v>11</v>
      </c>
      <c r="C4" s="163"/>
      <c r="D4" s="164"/>
      <c r="E4" s="6" t="s">
        <v>12</v>
      </c>
      <c r="F4" s="79">
        <f>IF(E5="","",IF(E5&gt;G5,"○",IF(E5=G5,"△","●")))</f>
      </c>
      <c r="G4" s="80"/>
      <c r="H4" s="6" t="s">
        <v>13</v>
      </c>
      <c r="I4" s="79">
        <f>IF(H5="","",IF(H5&gt;J5,"○",IF(H5=J5,"△","●")))</f>
      </c>
      <c r="J4" s="80"/>
      <c r="K4" s="6" t="s">
        <v>14</v>
      </c>
      <c r="L4" s="79">
        <f>IF(K5="","",IF(K5&gt;M5,"○",IF(K5=M5,"△","●")))</f>
      </c>
      <c r="M4" s="80"/>
      <c r="N4" s="6" t="s">
        <v>15</v>
      </c>
      <c r="O4" s="79">
        <f>IF(N5="","",IF(N5&gt;P5,"○",IF(N5=P5,"△","●")))</f>
      </c>
      <c r="P4" s="80"/>
      <c r="Q4" s="6" t="s">
        <v>16</v>
      </c>
      <c r="R4" s="79">
        <f>IF(Q5="","",IF(Q5&gt;S5,"○",IF(Q5=S5,"△","●")))</f>
      </c>
      <c r="S4" s="80"/>
      <c r="T4" s="6" t="s">
        <v>17</v>
      </c>
      <c r="U4" s="79">
        <f>IF(T5="","",IF(T5&gt;V5,"○",IF(T5=V5,"△","●")))</f>
      </c>
      <c r="V4" s="80"/>
      <c r="W4" s="6" t="s">
        <v>18</v>
      </c>
      <c r="X4" s="79">
        <f>IF(W5="","",IF(W5&gt;Y5,"○",IF(W5=Y5,"△","●")))</f>
      </c>
      <c r="Y4" s="80"/>
      <c r="Z4" s="6" t="s">
        <v>19</v>
      </c>
      <c r="AA4" s="79">
        <f>IF(Z5="","",IF(Z5&gt;AB5,"○",IF(Z5=AB5,"△","●")))</f>
      </c>
      <c r="AB4" s="80"/>
      <c r="AC4" s="6" t="s">
        <v>20</v>
      </c>
      <c r="AD4" s="79">
        <f>IF(AC5="","",IF(AC5&gt;AE5,"○",IF(AC5=AE5,"△","●")))</f>
      </c>
      <c r="AE4" s="81"/>
      <c r="AF4" s="161">
        <f>COUNTIF(B4:AE4,"○")</f>
        <v>0</v>
      </c>
      <c r="AG4" s="154">
        <f>COUNTIF(B4:AE4,"△")</f>
        <v>0</v>
      </c>
      <c r="AH4" s="154">
        <f>COUNTIF(B4:AE4,"●")</f>
        <v>0</v>
      </c>
      <c r="AI4" s="155">
        <f>SUM(E5,H5,K5,N5,Q5,T5,W5,Z5,AC5)</f>
        <v>0</v>
      </c>
      <c r="AJ4" s="155">
        <f>SUM(G5,J5,M5,P5,S5,V5,Y5,AB5,AE5)</f>
        <v>0</v>
      </c>
      <c r="AK4" s="155">
        <f>AI4-AJ4</f>
        <v>0</v>
      </c>
      <c r="AL4" s="155">
        <f>AF4*3+AG4*1</f>
        <v>0</v>
      </c>
      <c r="AM4" s="167"/>
      <c r="AO4" s="10" t="s">
        <v>10</v>
      </c>
      <c r="AP4" s="11" t="s">
        <v>103</v>
      </c>
    </row>
    <row r="5" spans="1:42" ht="30" customHeight="1">
      <c r="A5" s="12" t="str">
        <f>IF($AP$4="","",VLOOKUP(A4,$AO:$AP,2,0))</f>
        <v>FC高津</v>
      </c>
      <c r="B5" s="171"/>
      <c r="C5" s="101"/>
      <c r="D5" s="109"/>
      <c r="E5" s="13">
        <f>IF($V$27="","",$V$27)</f>
      </c>
      <c r="F5" s="14" t="s">
        <v>22</v>
      </c>
      <c r="G5" s="15">
        <f>IF($X$27="","",$X$27)</f>
      </c>
      <c r="H5" s="13">
        <f>IF($V$37="","",$V$37)</f>
      </c>
      <c r="I5" s="14" t="s">
        <v>22</v>
      </c>
      <c r="J5" s="15">
        <f>IF($X$37="","",$X$37)</f>
      </c>
      <c r="K5" s="13">
        <f>IF($V$47="","",$V$47)</f>
      </c>
      <c r="L5" s="14" t="s">
        <v>22</v>
      </c>
      <c r="M5" s="15">
        <f>IF($X$47="","",$X$47)</f>
      </c>
      <c r="N5" s="13">
        <f>IF($V$29="","",$V$29)</f>
      </c>
      <c r="O5" s="14" t="s">
        <v>22</v>
      </c>
      <c r="P5" s="15">
        <f>IF($X$29="","",$X$29)</f>
      </c>
      <c r="Q5" s="13">
        <f>IF($V$49="","",$V$49)</f>
      </c>
      <c r="R5" s="14" t="s">
        <v>22</v>
      </c>
      <c r="S5" s="15">
        <f>IF($X$49="","",$X$49)</f>
      </c>
      <c r="T5" s="13">
        <f>IF($V$57="","",$V$57)</f>
      </c>
      <c r="U5" s="14" t="s">
        <v>22</v>
      </c>
      <c r="V5" s="15">
        <f>IF($X$57="","",$X$57)</f>
      </c>
      <c r="W5" s="13">
        <f>IF($V$61="","",$V$61)</f>
      </c>
      <c r="X5" s="14" t="s">
        <v>22</v>
      </c>
      <c r="Y5" s="15">
        <f>IF($X$61="","",$X$61)</f>
      </c>
      <c r="Z5" s="13">
        <f>IF($V$39="","",$V$39)</f>
      </c>
      <c r="AA5" s="14" t="s">
        <v>22</v>
      </c>
      <c r="AB5" s="15">
        <f>IF($X$39="","",$X$39)</f>
      </c>
      <c r="AC5" s="13">
        <f>IF($V$67="","",$V$67)</f>
      </c>
      <c r="AD5" s="14" t="s">
        <v>22</v>
      </c>
      <c r="AE5" s="16">
        <f>IF($X$67="","",$X$67)</f>
      </c>
      <c r="AF5" s="153"/>
      <c r="AG5" s="150"/>
      <c r="AH5" s="150"/>
      <c r="AI5" s="150"/>
      <c r="AJ5" s="150"/>
      <c r="AK5" s="150"/>
      <c r="AL5" s="150"/>
      <c r="AM5" s="152"/>
      <c r="AN5" s="37">
        <f>9-SUM(AF4:AH5)</f>
        <v>9</v>
      </c>
      <c r="AO5" s="10" t="s">
        <v>23</v>
      </c>
      <c r="AP5" s="11" t="s">
        <v>104</v>
      </c>
    </row>
    <row r="6" spans="1:42" ht="30" customHeight="1">
      <c r="A6" s="17" t="s">
        <v>23</v>
      </c>
      <c r="B6" s="18"/>
      <c r="C6" s="19">
        <f>IF(B7="","",IF(B7&gt;D7,"○",IF(B7=D7,"△","●")))</f>
      </c>
      <c r="D6" s="20"/>
      <c r="E6" s="165" t="s">
        <v>11</v>
      </c>
      <c r="F6" s="91"/>
      <c r="G6" s="128"/>
      <c r="H6" s="21" t="s">
        <v>25</v>
      </c>
      <c r="I6" s="19">
        <f>IF(H7="","",IF(H7&gt;J7,"○",IF(H7=J7,"△","●")))</f>
      </c>
      <c r="J6" s="20"/>
      <c r="K6" s="21" t="s">
        <v>26</v>
      </c>
      <c r="L6" s="19">
        <f>IF(K7="","",IF(K7&gt;M7,"○",IF(K7=M7,"△","●")))</f>
      </c>
      <c r="M6" s="20"/>
      <c r="N6" s="21" t="s">
        <v>27</v>
      </c>
      <c r="O6" s="19">
        <f>IF(N7="","",IF(N7&gt;P7,"○",IF(N7=P7,"△","●")))</f>
      </c>
      <c r="P6" s="20"/>
      <c r="Q6" s="21" t="s">
        <v>28</v>
      </c>
      <c r="R6" s="19">
        <f>IF(Q7="","",IF(Q7&gt;S7,"○",IF(Q7=S7,"△","●")))</f>
      </c>
      <c r="S6" s="20"/>
      <c r="T6" s="21" t="s">
        <v>29</v>
      </c>
      <c r="U6" s="19">
        <f>IF(T7="","",IF(T7&gt;V7,"○",IF(T7=V7,"△","●")))</f>
      </c>
      <c r="V6" s="20"/>
      <c r="W6" s="21" t="s">
        <v>30</v>
      </c>
      <c r="X6" s="19">
        <f>IF(W7="","",IF(W7&gt;Y7,"○",IF(W7=Y7,"△","●")))</f>
      </c>
      <c r="Y6" s="20"/>
      <c r="Z6" s="21" t="s">
        <v>31</v>
      </c>
      <c r="AA6" s="19">
        <f>IF(Z7="","",IF(Z7&gt;AB7,"○",IF(Z7=AB7,"△","●")))</f>
      </c>
      <c r="AB6" s="20"/>
      <c r="AC6" s="21" t="s">
        <v>32</v>
      </c>
      <c r="AD6" s="19">
        <f>IF(AC7="","",IF(AC7&gt;AE7,"○",IF(AC7=AE7,"△","●")))</f>
      </c>
      <c r="AE6" s="82"/>
      <c r="AF6" s="94">
        <f>COUNTIF(B6:AE6,"○")</f>
        <v>0</v>
      </c>
      <c r="AG6" s="96">
        <f>COUNTIF(B6:AE6,"△")</f>
        <v>0</v>
      </c>
      <c r="AH6" s="96">
        <f>COUNTIF(B6:AE6,"●")</f>
        <v>0</v>
      </c>
      <c r="AI6" s="86">
        <f>SUM(B7,H7,K7,N7,Q7,T7,W7,Z7,AC7)</f>
        <v>0</v>
      </c>
      <c r="AJ6" s="86">
        <f>SUM(D7,J7,M7,P7,S7,V7,Y7,AB7,AE7)</f>
        <v>0</v>
      </c>
      <c r="AK6" s="86">
        <f>AI6-AJ6</f>
        <v>0</v>
      </c>
      <c r="AL6" s="86">
        <f>AF6*3+AG6*1</f>
        <v>0</v>
      </c>
      <c r="AM6" s="88"/>
      <c r="AO6" s="10" t="s">
        <v>33</v>
      </c>
      <c r="AP6" s="11" t="s">
        <v>105</v>
      </c>
    </row>
    <row r="7" spans="1:42" ht="30" customHeight="1">
      <c r="A7" s="12" t="str">
        <f>IF($AP$5="","",VLOOKUP(A6,$AO:$AP,2,0))</f>
        <v>北貝塚FC</v>
      </c>
      <c r="B7" s="25">
        <f>IF($X$27="","",$X$27)</f>
      </c>
      <c r="C7" s="14" t="s">
        <v>22</v>
      </c>
      <c r="D7" s="15">
        <f>IF($V$27="","",$V$27)</f>
      </c>
      <c r="E7" s="166"/>
      <c r="F7" s="101"/>
      <c r="G7" s="109"/>
      <c r="H7" s="13">
        <f>IF($V$30="","",$V$30)</f>
      </c>
      <c r="I7" s="14" t="s">
        <v>22</v>
      </c>
      <c r="J7" s="15">
        <f>IF($X$30="","",$X$30)</f>
      </c>
      <c r="K7" s="13">
        <f>IF($V$42="","",$V$42)</f>
      </c>
      <c r="L7" s="14" t="s">
        <v>22</v>
      </c>
      <c r="M7" s="15">
        <f>IF($X$42="","",$X$42)</f>
      </c>
      <c r="N7" s="13">
        <f>IF($V$52="","",$V$52)</f>
      </c>
      <c r="O7" s="14" t="s">
        <v>22</v>
      </c>
      <c r="P7" s="15">
        <f>IF($X$52="","",$X$52)</f>
      </c>
      <c r="Q7" s="13">
        <f>IF($V$72="","",$V$72)</f>
      </c>
      <c r="R7" s="14" t="s">
        <v>22</v>
      </c>
      <c r="S7" s="15">
        <f>IF($X$72="","",$X$72)</f>
      </c>
      <c r="T7" s="13">
        <f>IF($V$60="","",$V$60)</f>
      </c>
      <c r="U7" s="14" t="s">
        <v>22</v>
      </c>
      <c r="V7" s="15">
        <f>IF($X$60="","",$X$60)</f>
      </c>
      <c r="W7" s="13">
        <f>IF($V$58="","",$V$58)</f>
      </c>
      <c r="X7" s="14" t="s">
        <v>22</v>
      </c>
      <c r="Y7" s="15">
        <f>IF($X$58="","",$X$58)</f>
      </c>
      <c r="Z7" s="13">
        <f>IF($V$54="","",$V$54)</f>
      </c>
      <c r="AA7" s="14" t="s">
        <v>22</v>
      </c>
      <c r="AB7" s="15">
        <f>IF($X$54="","",$X$54)</f>
      </c>
      <c r="AC7" s="13">
        <f>IF($V$44="","",$V$44)</f>
      </c>
      <c r="AD7" s="14" t="s">
        <v>22</v>
      </c>
      <c r="AE7" s="16">
        <f>IF($X$44="","",$X$44)</f>
      </c>
      <c r="AF7" s="153"/>
      <c r="AG7" s="150"/>
      <c r="AH7" s="150"/>
      <c r="AI7" s="150"/>
      <c r="AJ7" s="150"/>
      <c r="AK7" s="150"/>
      <c r="AL7" s="150"/>
      <c r="AM7" s="152"/>
      <c r="AN7" s="37">
        <f>9-SUM(AF6:AH7)</f>
        <v>9</v>
      </c>
      <c r="AO7" s="10" t="s">
        <v>35</v>
      </c>
      <c r="AP7" s="11" t="s">
        <v>106</v>
      </c>
    </row>
    <row r="8" spans="1:42" ht="30" customHeight="1">
      <c r="A8" s="17" t="s">
        <v>33</v>
      </c>
      <c r="B8" s="18"/>
      <c r="C8" s="19">
        <f>IF(B9="","",IF(B9&gt;D9,"○",IF(B9=D9,"△","●")))</f>
      </c>
      <c r="D8" s="20"/>
      <c r="E8" s="26"/>
      <c r="F8" s="19">
        <f>IF(E9="","",IF(E9&gt;G9,"○",IF(E9=G9,"△","●")))</f>
      </c>
      <c r="G8" s="20"/>
      <c r="H8" s="90" t="s">
        <v>11</v>
      </c>
      <c r="I8" s="91"/>
      <c r="J8" s="128"/>
      <c r="K8" s="21" t="s">
        <v>37</v>
      </c>
      <c r="L8" s="19">
        <f>IF(K9="","",IF(K9&gt;M9,"○",IF(K9=M9,"△","●")))</f>
      </c>
      <c r="M8" s="20"/>
      <c r="N8" s="21" t="s">
        <v>38</v>
      </c>
      <c r="O8" s="19">
        <f>IF(N9="","",IF(N9&gt;P9,"○",IF(N9=P9,"△","●")))</f>
      </c>
      <c r="P8" s="20"/>
      <c r="Q8" s="21" t="s">
        <v>39</v>
      </c>
      <c r="R8" s="19">
        <f>IF(Q9="","",IF(Q9&gt;S9,"○",IF(Q9=S9,"△","●")))</f>
      </c>
      <c r="S8" s="20"/>
      <c r="T8" s="21" t="s">
        <v>40</v>
      </c>
      <c r="U8" s="19">
        <f>IF(T9="","",IF(T9&gt;V9,"○",IF(T9=V9,"△","●")))</f>
      </c>
      <c r="V8" s="20"/>
      <c r="W8" s="21" t="s">
        <v>41</v>
      </c>
      <c r="X8" s="19">
        <f>IF(W9="","",IF(W9&gt;Y9,"○",IF(W9=Y9,"△","●")))</f>
      </c>
      <c r="Y8" s="20"/>
      <c r="Z8" s="21" t="s">
        <v>42</v>
      </c>
      <c r="AA8" s="19">
        <f>IF(Z9="","",IF(Z9&gt;AB9,"○",IF(Z9=AB9,"△","●")))</f>
      </c>
      <c r="AB8" s="20"/>
      <c r="AC8" s="21" t="s">
        <v>43</v>
      </c>
      <c r="AD8" s="19">
        <f>IF(AC9="","",IF(AC9&gt;AE9,"○",IF(AC9=AE9,"△","●")))</f>
      </c>
      <c r="AE8" s="82"/>
      <c r="AF8" s="94">
        <f>COUNTIF(B8:AE8,"○")</f>
        <v>0</v>
      </c>
      <c r="AG8" s="96">
        <f>COUNTIF(B8:AE8,"△")</f>
        <v>0</v>
      </c>
      <c r="AH8" s="96">
        <f>COUNTIF(B8:AE8,"●")</f>
        <v>0</v>
      </c>
      <c r="AI8" s="86">
        <f>SUM(B9,E9,K9,N9,Q9,T9,W9,Z9,AC9,)</f>
        <v>0</v>
      </c>
      <c r="AJ8" s="86">
        <f>SUM(D9,G9,M9,P9,S9,V9,Y9,AB9,AE9)</f>
        <v>0</v>
      </c>
      <c r="AK8" s="86">
        <f>AI8-AJ8</f>
        <v>0</v>
      </c>
      <c r="AL8" s="86">
        <f>AF8*3+AG8*1</f>
        <v>0</v>
      </c>
      <c r="AM8" s="88"/>
      <c r="AO8" s="10" t="s">
        <v>44</v>
      </c>
      <c r="AP8" s="83" t="s">
        <v>107</v>
      </c>
    </row>
    <row r="9" spans="1:42" ht="30" customHeight="1">
      <c r="A9" s="12" t="str">
        <f>IF($AP$6="","",VLOOKUP(A8,$AO:$AP,2,0))</f>
        <v>七栄FC</v>
      </c>
      <c r="B9" s="25">
        <f>IF($X$37="","",$X$37)</f>
      </c>
      <c r="C9" s="14" t="s">
        <v>22</v>
      </c>
      <c r="D9" s="15">
        <f>IF($V$37="","",$V$37)</f>
      </c>
      <c r="E9" s="13">
        <f>IF($X$30="","",$X$30)</f>
      </c>
      <c r="F9" s="14" t="s">
        <v>22</v>
      </c>
      <c r="G9" s="15">
        <f>IF($V$30="","",$V$30)</f>
      </c>
      <c r="H9" s="166"/>
      <c r="I9" s="101"/>
      <c r="J9" s="109"/>
      <c r="K9" s="13">
        <f>IF($V$28="","",$V$28)</f>
      </c>
      <c r="L9" s="14" t="s">
        <v>22</v>
      </c>
      <c r="M9" s="15">
        <f>IF($X$28="","",$X$28)</f>
      </c>
      <c r="N9" s="13">
        <f>IF($V$40="","",$V$40)</f>
      </c>
      <c r="O9" s="14" t="s">
        <v>22</v>
      </c>
      <c r="P9" s="15">
        <f>IF($X$40="","",$X$40)</f>
      </c>
      <c r="Q9" s="13">
        <f>IF($V$64="","",$V$64)</f>
      </c>
      <c r="R9" s="14" t="s">
        <v>22</v>
      </c>
      <c r="S9" s="15">
        <f>IF($X$64="","",$X$64)</f>
      </c>
      <c r="T9" s="13">
        <f>IF($V$71="","",$V$71)</f>
      </c>
      <c r="U9" s="14" t="s">
        <v>22</v>
      </c>
      <c r="V9" s="15">
        <f>IF($X$71="","",$X$71)</f>
      </c>
      <c r="W9" s="13">
        <f>IF($V$53="","",$V$53)</f>
      </c>
      <c r="X9" s="14" t="s">
        <v>22</v>
      </c>
      <c r="Y9" s="15">
        <f>IF($X$53="","",$X$53)</f>
      </c>
      <c r="Z9" s="13">
        <f>IF($V$56="","",$V$56)</f>
      </c>
      <c r="AA9" s="14" t="s">
        <v>22</v>
      </c>
      <c r="AB9" s="15">
        <f>IF($X$56="","",$X$56)</f>
      </c>
      <c r="AC9" s="13">
        <f>IF($V$69="","",$V$69)</f>
      </c>
      <c r="AD9" s="14" t="s">
        <v>22</v>
      </c>
      <c r="AE9" s="16">
        <f>IF($X$69="","",$X$69)</f>
      </c>
      <c r="AF9" s="153"/>
      <c r="AG9" s="150"/>
      <c r="AH9" s="150"/>
      <c r="AI9" s="150"/>
      <c r="AJ9" s="150"/>
      <c r="AK9" s="150"/>
      <c r="AL9" s="150"/>
      <c r="AM9" s="152"/>
      <c r="AN9" s="37">
        <f>9-SUM(AF8:AH9)</f>
        <v>9</v>
      </c>
      <c r="AO9" s="27" t="s">
        <v>46</v>
      </c>
      <c r="AP9" s="11" t="s">
        <v>108</v>
      </c>
    </row>
    <row r="10" spans="1:42" ht="30" customHeight="1">
      <c r="A10" s="17" t="s">
        <v>35</v>
      </c>
      <c r="B10" s="18"/>
      <c r="C10" s="19">
        <f>IF(B11="","",IF(B11&gt;D11,"○",IF(B11=D11,"△","●")))</f>
      </c>
      <c r="D10" s="20"/>
      <c r="E10" s="26"/>
      <c r="F10" s="19">
        <f>IF(E11="","",IF(E11&gt;G11,"○",IF(E11=G11,"△","●")))</f>
      </c>
      <c r="G10" s="20"/>
      <c r="H10" s="26"/>
      <c r="I10" s="19">
        <f>IF(H11="","",IF(H11&gt;J11,"○",IF(H11=J11,"△","●")))</f>
      </c>
      <c r="J10" s="20"/>
      <c r="K10" s="90" t="s">
        <v>11</v>
      </c>
      <c r="L10" s="91"/>
      <c r="M10" s="128"/>
      <c r="N10" s="21" t="s">
        <v>48</v>
      </c>
      <c r="O10" s="19">
        <f>IF(N11="","",IF(N11&gt;P11,"○",IF(N11=P11,"△","●")))</f>
      </c>
      <c r="P10" s="20"/>
      <c r="Q10" s="21" t="s">
        <v>49</v>
      </c>
      <c r="R10" s="19">
        <f>IF(Q11="","",IF(Q11&gt;S11,"○",IF(Q11=S11,"△","●")))</f>
      </c>
      <c r="S10" s="20"/>
      <c r="T10" s="21" t="s">
        <v>50</v>
      </c>
      <c r="U10" s="19">
        <f>IF(T11="","",IF(T11&gt;V11,"○",IF(T11=V11,"△","●")))</f>
      </c>
      <c r="V10" s="20"/>
      <c r="W10" s="21" t="s">
        <v>51</v>
      </c>
      <c r="X10" s="19">
        <f>IF(W11="","",IF(W11&gt;Y11,"○",IF(W11=Y11,"△","●")))</f>
      </c>
      <c r="Y10" s="20"/>
      <c r="Z10" s="21" t="s">
        <v>52</v>
      </c>
      <c r="AA10" s="19">
        <f>IF(Z11="","",IF(Z11&gt;AB11,"○",IF(Z11=AB11,"△","●")))</f>
      </c>
      <c r="AB10" s="20"/>
      <c r="AC10" s="21" t="s">
        <v>53</v>
      </c>
      <c r="AD10" s="19">
        <f>IF(AC11="","",IF(AC11&gt;AE11,"○",IF(AC11=AE11,"△","●")))</f>
      </c>
      <c r="AE10" s="82"/>
      <c r="AF10" s="94">
        <f>COUNTIF(B10:AE10,"○")</f>
        <v>0</v>
      </c>
      <c r="AG10" s="96">
        <f>COUNTIF(B10:AE10,"△")</f>
        <v>0</v>
      </c>
      <c r="AH10" s="96">
        <f>COUNTIF(B10:AE10,"●")</f>
        <v>0</v>
      </c>
      <c r="AI10" s="86">
        <f>SUM(B11,E11,H11,N11,Q11,T11,W11,Z11,AC11)</f>
        <v>0</v>
      </c>
      <c r="AJ10" s="86">
        <f>SUM(D11,G11,J11,P11,S11,V11,Y11,AB11,AE11)</f>
        <v>0</v>
      </c>
      <c r="AK10" s="86">
        <f>AI10-AJ10</f>
        <v>0</v>
      </c>
      <c r="AL10" s="86">
        <f>AF10*3+AG10*1</f>
        <v>0</v>
      </c>
      <c r="AM10" s="88"/>
      <c r="AO10" s="10" t="s">
        <v>54</v>
      </c>
      <c r="AP10" s="11" t="s">
        <v>109</v>
      </c>
    </row>
    <row r="11" spans="1:42" ht="30" customHeight="1">
      <c r="A11" s="12" t="str">
        <f>IF($AP$7="","",VLOOKUP(A10,$AO:$AP,2,0))</f>
        <v>白幡FC</v>
      </c>
      <c r="B11" s="25">
        <f>IF($X$47="","",$X$47)</f>
      </c>
      <c r="C11" s="14" t="s">
        <v>22</v>
      </c>
      <c r="D11" s="15">
        <f>IF($V$47="","",$V$47)</f>
      </c>
      <c r="E11" s="13">
        <f>IF($X$42="","",$X$42)</f>
      </c>
      <c r="F11" s="14" t="s">
        <v>22</v>
      </c>
      <c r="G11" s="15">
        <f>IF($V$42="","",$V$42)</f>
      </c>
      <c r="H11" s="13">
        <f>IF($X$28="","",$X$28)</f>
      </c>
      <c r="I11" s="14" t="s">
        <v>22</v>
      </c>
      <c r="J11" s="15">
        <f>IF($V$28="","",$V$28)</f>
      </c>
      <c r="K11" s="166"/>
      <c r="L11" s="101"/>
      <c r="M11" s="109"/>
      <c r="N11" s="13">
        <f>IF($V$31="","",$V$31)</f>
      </c>
      <c r="O11" s="14" t="s">
        <v>22</v>
      </c>
      <c r="P11" s="15">
        <f>IF($X$31="","",$X$31)</f>
      </c>
      <c r="Q11" s="13">
        <f>IF($V$45="","",$V$45)</f>
      </c>
      <c r="R11" s="14" t="s">
        <v>22</v>
      </c>
      <c r="S11" s="15">
        <f>IF($X$45="","",$X$45)</f>
      </c>
      <c r="T11" s="13">
        <f>IF($V$50="","",$V$50)</f>
      </c>
      <c r="U11" s="14" t="s">
        <v>22</v>
      </c>
      <c r="V11" s="15">
        <f>IF($X$50="","",$X$50)</f>
      </c>
      <c r="W11" s="13">
        <f>IF($V$73="","",$V$73)</f>
      </c>
      <c r="X11" s="14" t="s">
        <v>22</v>
      </c>
      <c r="Y11" s="15">
        <f>IF($X$73="","",$X$73)</f>
      </c>
      <c r="Z11" s="13">
        <f>IF($V$75="","",$V$75)</f>
      </c>
      <c r="AA11" s="14" t="s">
        <v>22</v>
      </c>
      <c r="AB11" s="15">
        <f>IF($X$75="","",$X$75)</f>
      </c>
      <c r="AC11" s="13">
        <f>IF($V$66="","",$V$66)</f>
      </c>
      <c r="AD11" s="14" t="s">
        <v>22</v>
      </c>
      <c r="AE11" s="16">
        <f>IF($X$66="","",$X$66)</f>
      </c>
      <c r="AF11" s="153"/>
      <c r="AG11" s="150"/>
      <c r="AH11" s="150"/>
      <c r="AI11" s="150"/>
      <c r="AJ11" s="150"/>
      <c r="AK11" s="150"/>
      <c r="AL11" s="150"/>
      <c r="AM11" s="152"/>
      <c r="AN11" s="37">
        <f>9-SUM(AF10:AH11)</f>
        <v>9</v>
      </c>
      <c r="AO11" s="27" t="s">
        <v>56</v>
      </c>
      <c r="AP11" s="83" t="s">
        <v>110</v>
      </c>
    </row>
    <row r="12" spans="1:42" ht="30" customHeight="1">
      <c r="A12" s="17" t="s">
        <v>44</v>
      </c>
      <c r="B12" s="18"/>
      <c r="C12" s="19">
        <f>IF(B13="","",IF(B13&gt;D13,"○",IF(B13=D13,"△","●")))</f>
      </c>
      <c r="D12" s="20"/>
      <c r="E12" s="26"/>
      <c r="F12" s="19">
        <f>IF(E13="","",IF(E13&gt;G13,"○",IF(E13=G13,"△","●")))</f>
      </c>
      <c r="G12" s="20"/>
      <c r="H12" s="26"/>
      <c r="I12" s="19">
        <f>IF(H13="","",IF(H13&gt;J13,"○",IF(H13=J13,"△","●")))</f>
      </c>
      <c r="J12" s="20"/>
      <c r="K12" s="26"/>
      <c r="L12" s="19">
        <f>IF(K13="","",IF(K13&gt;M13,"○",IF(K13=M13,"△","●")))</f>
      </c>
      <c r="M12" s="20"/>
      <c r="N12" s="165" t="s">
        <v>11</v>
      </c>
      <c r="O12" s="91"/>
      <c r="P12" s="128"/>
      <c r="Q12" s="21" t="s">
        <v>58</v>
      </c>
      <c r="R12" s="19">
        <f>IF(Q13="","",IF(Q13&gt;S13,"○",IF(Q13=S13,"△","●")))</f>
      </c>
      <c r="S12" s="20"/>
      <c r="T12" s="21" t="s">
        <v>59</v>
      </c>
      <c r="U12" s="19">
        <f>IF(T13="","",IF(T13&gt;V13,"○",IF(T13=V13,"△","●")))</f>
      </c>
      <c r="V12" s="20"/>
      <c r="W12" s="21" t="s">
        <v>60</v>
      </c>
      <c r="X12" s="19">
        <f>IF(W13="","",IF(W13&gt;Y13,"○",IF(W13=Y13,"△","●")))</f>
      </c>
      <c r="Y12" s="20"/>
      <c r="Z12" s="21" t="s">
        <v>61</v>
      </c>
      <c r="AA12" s="19">
        <f>IF(Z13="","",IF(Z13&gt;AB13,"○",IF(Z13=AB13,"△","●")))</f>
      </c>
      <c r="AB12" s="20"/>
      <c r="AC12" s="21" t="s">
        <v>62</v>
      </c>
      <c r="AD12" s="19">
        <f>IF(AC13="","",IF(AC13&gt;AE13,"○",IF(AC13=AE13,"△","●")))</f>
      </c>
      <c r="AE12" s="82"/>
      <c r="AF12" s="94">
        <f>COUNTIF(B12:AE12,"○")</f>
        <v>0</v>
      </c>
      <c r="AG12" s="96">
        <f>COUNTIF(B12:AE12,"△")</f>
        <v>0</v>
      </c>
      <c r="AH12" s="96">
        <f>COUNTIF(B12:AE12,"●")</f>
        <v>0</v>
      </c>
      <c r="AI12" s="86">
        <f>SUM(B13,E13,H13,K13,Q13,T13,W13,Z13,AC13,)</f>
        <v>0</v>
      </c>
      <c r="AJ12" s="86">
        <f>SUM(D13,G13,J13,M13,S13,V13,Y13,AB13,AE13)</f>
        <v>0</v>
      </c>
      <c r="AK12" s="86">
        <f>AI12-AJ12</f>
        <v>0</v>
      </c>
      <c r="AL12" s="86">
        <f>AF12*3+AG12*1</f>
        <v>0</v>
      </c>
      <c r="AM12" s="88"/>
      <c r="AO12" s="10" t="s">
        <v>63</v>
      </c>
      <c r="AP12" s="11" t="s">
        <v>111</v>
      </c>
    </row>
    <row r="13" spans="1:42" ht="30" customHeight="1">
      <c r="A13" s="12" t="str">
        <f>IF($AP$8="","",VLOOKUP(A12,$AO:$AP,2,0))</f>
        <v>バディーSC
千葉 B</v>
      </c>
      <c r="B13" s="25">
        <f>IF($X$29="","",$X$29)</f>
      </c>
      <c r="C13" s="14" t="s">
        <v>22</v>
      </c>
      <c r="D13" s="15">
        <f>IF($V$29="","",$V$29)</f>
      </c>
      <c r="E13" s="13">
        <f>IF($X$52="","",$X$52)</f>
      </c>
      <c r="F13" s="14" t="s">
        <v>22</v>
      </c>
      <c r="G13" s="15">
        <f>IF($V$52="","",$V$52)</f>
      </c>
      <c r="H13" s="13">
        <f>IF($X$40="","",$X$40)</f>
      </c>
      <c r="I13" s="14" t="s">
        <v>22</v>
      </c>
      <c r="J13" s="15">
        <f>IF($V$40="","",$V$40)</f>
      </c>
      <c r="K13" s="13">
        <f>IF($X$31="","",$X$31)</f>
      </c>
      <c r="L13" s="14" t="s">
        <v>22</v>
      </c>
      <c r="M13" s="15">
        <f>IF($V$31="","",$V$31)</f>
      </c>
      <c r="N13" s="166"/>
      <c r="O13" s="101"/>
      <c r="P13" s="109"/>
      <c r="Q13" s="13">
        <f>IF($V$74="","",$V$74)</f>
      </c>
      <c r="R13" s="14" t="s">
        <v>22</v>
      </c>
      <c r="S13" s="15">
        <f>IF($X$74="","",$X$74)</f>
      </c>
      <c r="T13" s="13">
        <f>IF($V$38="","",$V$38)</f>
      </c>
      <c r="U13" s="14" t="s">
        <v>22</v>
      </c>
      <c r="V13" s="15">
        <f>IF($X$38="","",$X$38)</f>
      </c>
      <c r="W13" s="13">
        <f>IF($V$55="","",$V$55)</f>
      </c>
      <c r="X13" s="14" t="s">
        <v>22</v>
      </c>
      <c r="Y13" s="15">
        <f>IF($X$55="","",$X$55)</f>
      </c>
      <c r="Z13" s="13">
        <f>IF($V$65="","",$V$65)</f>
      </c>
      <c r="AA13" s="14" t="s">
        <v>22</v>
      </c>
      <c r="AB13" s="15">
        <f>IF($X$65="","",$X$65)</f>
      </c>
      <c r="AC13" s="13">
        <f>IF($V$63="","",$V$63)</f>
      </c>
      <c r="AD13" s="14" t="s">
        <v>22</v>
      </c>
      <c r="AE13" s="16">
        <f>IF($X$63="","",$X$63)</f>
      </c>
      <c r="AF13" s="153"/>
      <c r="AG13" s="150"/>
      <c r="AH13" s="150"/>
      <c r="AI13" s="150"/>
      <c r="AJ13" s="150"/>
      <c r="AK13" s="150"/>
      <c r="AL13" s="150"/>
      <c r="AM13" s="152"/>
      <c r="AN13" s="37">
        <f>9-SUM(AF12:AH13)</f>
        <v>9</v>
      </c>
      <c r="AO13" s="10" t="s">
        <v>65</v>
      </c>
      <c r="AP13" s="11" t="s">
        <v>112</v>
      </c>
    </row>
    <row r="14" spans="1:41" ht="30" customHeight="1">
      <c r="A14" s="17" t="s">
        <v>46</v>
      </c>
      <c r="B14" s="18"/>
      <c r="C14" s="19">
        <f>IF(B15="","",IF(B15&gt;D15,"○",IF(B15=D15,"△","●")))</f>
      </c>
      <c r="D14" s="20"/>
      <c r="E14" s="26"/>
      <c r="F14" s="19">
        <f>IF(E15="","",IF(E15&gt;G15,"○",IF(E15=G15,"△","●")))</f>
      </c>
      <c r="G14" s="20"/>
      <c r="H14" s="26"/>
      <c r="I14" s="19">
        <f>IF(H15="","",IF(H15&gt;J15,"○",IF(H15=J15,"△","●")))</f>
      </c>
      <c r="J14" s="20"/>
      <c r="K14" s="26"/>
      <c r="L14" s="19">
        <f>IF(K15="","",IF(K15&gt;M15,"○",IF(K15=M15,"△","●")))</f>
      </c>
      <c r="M14" s="20"/>
      <c r="N14" s="26"/>
      <c r="O14" s="19">
        <f>IF(N15="","",IF(N15&gt;P15,"○",IF(N15=P15,"△","●")))</f>
      </c>
      <c r="P14" s="20"/>
      <c r="Q14" s="165" t="s">
        <v>11</v>
      </c>
      <c r="R14" s="91"/>
      <c r="S14" s="128"/>
      <c r="T14" s="21" t="s">
        <v>67</v>
      </c>
      <c r="U14" s="19">
        <f>IF(T15="","",IF(T15&gt;V15,"○",IF(T15=V15,"△","●")))</f>
      </c>
      <c r="V14" s="20"/>
      <c r="W14" s="21" t="s">
        <v>68</v>
      </c>
      <c r="X14" s="19">
        <f>IF(W15="","",IF(W15&gt;Y15,"○",IF(W15=Y15,"△","●")))</f>
      </c>
      <c r="Y14" s="20"/>
      <c r="Z14" s="21" t="s">
        <v>69</v>
      </c>
      <c r="AA14" s="19">
        <f>IF(Z15="","",IF(Z15&gt;AB15,"○",IF(Z15=AB15,"△","●")))</f>
      </c>
      <c r="AB14" s="20"/>
      <c r="AC14" s="21" t="s">
        <v>70</v>
      </c>
      <c r="AD14" s="19">
        <f>IF(AC15="","",IF(AC15&gt;AE15,"○",IF(AC15=AE15,"△","●")))</f>
      </c>
      <c r="AE14" s="82"/>
      <c r="AF14" s="94">
        <f>COUNTIF(B14:AE14,"○")</f>
        <v>0</v>
      </c>
      <c r="AG14" s="96">
        <f>COUNTIF(B14:AE14,"△")</f>
        <v>0</v>
      </c>
      <c r="AH14" s="96">
        <f>COUNTIF(B14:AE14,"●")</f>
        <v>0</v>
      </c>
      <c r="AI14" s="86">
        <f>SUM(B15,E15,H15,K15,N15,T15,W15,Z15,AC15,)</f>
        <v>0</v>
      </c>
      <c r="AJ14" s="86">
        <f>SUM(D15,G15,J15,M15,P15,V15,Y15,AB15,AE15)</f>
        <v>0</v>
      </c>
      <c r="AK14" s="86">
        <f>AI14-AJ14</f>
        <v>0</v>
      </c>
      <c r="AL14" s="86">
        <f>AF14*3+AG14*1</f>
        <v>0</v>
      </c>
      <c r="AM14" s="88"/>
      <c r="AO14" s="28"/>
    </row>
    <row r="15" spans="1:41" ht="30" customHeight="1">
      <c r="A15" s="12" t="str">
        <f>IF($AP$9="","",VLOOKUP(A14,$AO:$AP,2,0))</f>
        <v>CIイレブン</v>
      </c>
      <c r="B15" s="25">
        <f>IF($X$49="","",$X$49)</f>
      </c>
      <c r="C15" s="14" t="s">
        <v>22</v>
      </c>
      <c r="D15" s="15">
        <f>IF($V$49="","",$V$49)</f>
      </c>
      <c r="E15" s="13">
        <f>IF($X$72="","",$X$72)</f>
      </c>
      <c r="F15" s="14" t="s">
        <v>22</v>
      </c>
      <c r="G15" s="15">
        <f>IF($V$72="","",$V$72)</f>
      </c>
      <c r="H15" s="13">
        <f>IF($X$64="","",$X$64)</f>
      </c>
      <c r="I15" s="14" t="s">
        <v>22</v>
      </c>
      <c r="J15" s="15">
        <f>IF($V$64="","",$V$64)</f>
      </c>
      <c r="K15" s="13">
        <f>IF($X$45="","",$X$45)</f>
      </c>
      <c r="L15" s="14" t="s">
        <v>22</v>
      </c>
      <c r="M15" s="15">
        <f>IF($V$45="","",$V$45)</f>
      </c>
      <c r="N15" s="13">
        <f>IF($X$74="","",$X$74)</f>
      </c>
      <c r="O15" s="14" t="s">
        <v>22</v>
      </c>
      <c r="P15" s="15">
        <f>IF($V$74="","",$V$74)</f>
      </c>
      <c r="Q15" s="166"/>
      <c r="R15" s="101"/>
      <c r="S15" s="109"/>
      <c r="T15" s="13">
        <f>IF($V$32="","",$V$32)</f>
      </c>
      <c r="U15" s="14" t="s">
        <v>22</v>
      </c>
      <c r="V15" s="15">
        <f>IF($X$32="","",$X$32)</f>
      </c>
      <c r="W15" s="13">
        <f>IF($V$43="","",$V$43)</f>
      </c>
      <c r="X15" s="14" t="s">
        <v>22</v>
      </c>
      <c r="Y15" s="15">
        <f>IF($X$43="","",$X$43)</f>
      </c>
      <c r="Z15" s="13">
        <f>IF($V$62="","",$V$62)</f>
      </c>
      <c r="AA15" s="14" t="s">
        <v>22</v>
      </c>
      <c r="AB15" s="15">
        <f>IF($X$62="","",$X$62)</f>
      </c>
      <c r="AC15" s="13">
        <f>IF($V$34="","",$V$34)</f>
      </c>
      <c r="AD15" s="14" t="s">
        <v>22</v>
      </c>
      <c r="AE15" s="16">
        <f>IF($X$34="","",$X$34)</f>
      </c>
      <c r="AF15" s="153"/>
      <c r="AG15" s="150"/>
      <c r="AH15" s="150"/>
      <c r="AI15" s="150"/>
      <c r="AJ15" s="150"/>
      <c r="AK15" s="150"/>
      <c r="AL15" s="150"/>
      <c r="AM15" s="152"/>
      <c r="AN15" s="37">
        <f>9-SUM(AF14:AH15)</f>
        <v>9</v>
      </c>
      <c r="AO15" s="28"/>
    </row>
    <row r="16" spans="1:41" ht="30" customHeight="1">
      <c r="A16" s="17" t="s">
        <v>54</v>
      </c>
      <c r="B16" s="18"/>
      <c r="C16" s="19">
        <f>IF(B17="","",IF(B17&gt;D17,"○",IF(B17=D17,"△","●")))</f>
      </c>
      <c r="D16" s="20"/>
      <c r="E16" s="26"/>
      <c r="F16" s="19">
        <f>IF(E17="","",IF(E17&gt;G17,"○",IF(E17=G17,"△","●")))</f>
      </c>
      <c r="G16" s="20"/>
      <c r="H16" s="26"/>
      <c r="I16" s="19">
        <f>IF(H17="","",IF(H17&gt;J17,"○",IF(H17=J17,"△","●")))</f>
      </c>
      <c r="J16" s="20"/>
      <c r="K16" s="26"/>
      <c r="L16" s="19">
        <f>IF(K17="","",IF(K17&gt;M17,"○",IF(K17=M17,"△","●")))</f>
      </c>
      <c r="M16" s="20"/>
      <c r="N16" s="26"/>
      <c r="O16" s="19">
        <f>IF(N17="","",IF(N17&gt;P17,"○",IF(N17=P17,"△","●")))</f>
      </c>
      <c r="P16" s="20"/>
      <c r="Q16" s="26"/>
      <c r="R16" s="19">
        <f>IF(Q17="","",IF(Q17&gt;S17,"○",IF(Q17=S17,"△","●")))</f>
      </c>
      <c r="S16" s="20"/>
      <c r="T16" s="90" t="s">
        <v>11</v>
      </c>
      <c r="U16" s="91"/>
      <c r="V16" s="128"/>
      <c r="W16" s="21" t="s">
        <v>71</v>
      </c>
      <c r="X16" s="19">
        <f>IF(W17="","",IF(W17&gt;Y17,"○",IF(W17=Y17,"△","●")))</f>
      </c>
      <c r="Y16" s="20"/>
      <c r="Z16" s="21" t="s">
        <v>72</v>
      </c>
      <c r="AA16" s="19">
        <f>IF(Z17="","",IF(Z17&gt;AB17,"○",IF(Z17=AB17,"△","●")))</f>
      </c>
      <c r="AB16" s="20"/>
      <c r="AC16" s="21" t="s">
        <v>73</v>
      </c>
      <c r="AD16" s="19">
        <f>IF(AC17="","",IF(AC17&gt;AE17,"○",IF(AC17=AE17,"△","●")))</f>
      </c>
      <c r="AE16" s="82"/>
      <c r="AF16" s="94">
        <f>COUNTIF(B16:AE16,"○")</f>
        <v>0</v>
      </c>
      <c r="AG16" s="96">
        <f>COUNTIF(B16:AE16,"△")</f>
        <v>0</v>
      </c>
      <c r="AH16" s="96">
        <f>COUNTIF(B16:AE16,"●")</f>
        <v>0</v>
      </c>
      <c r="AI16" s="86">
        <f>SUM(B17,E17,H17,K17,N17,Q17,W17,Z17,AC17)</f>
        <v>0</v>
      </c>
      <c r="AJ16" s="86">
        <f>SUM(D17,G17,J17,M17,P17,S17,Y17,AB17,AE17)</f>
        <v>0</v>
      </c>
      <c r="AK16" s="86">
        <f>AI16-AJ16</f>
        <v>0</v>
      </c>
      <c r="AL16" s="86">
        <f>AF16*3+AG16*1</f>
        <v>0</v>
      </c>
      <c r="AM16" s="88"/>
      <c r="AO16" s="28"/>
    </row>
    <row r="17" spans="1:41" ht="30" customHeight="1">
      <c r="A17" s="12" t="str">
        <f>IF($AP$10="","",VLOOKUP(A16,$AO:$AP,2,0))</f>
        <v>Jホグワーツ</v>
      </c>
      <c r="B17" s="25">
        <f>IF($X$57="","",$X$57)</f>
      </c>
      <c r="C17" s="14" t="s">
        <v>22</v>
      </c>
      <c r="D17" s="15">
        <f>IF($V$57="","",$V$57)</f>
      </c>
      <c r="E17" s="13">
        <f>IF($X$60="","",$X$60)</f>
      </c>
      <c r="F17" s="14" t="s">
        <v>22</v>
      </c>
      <c r="G17" s="15">
        <f>IF($V$60="","",$V$60)</f>
      </c>
      <c r="H17" s="13">
        <f>IF($X$71="","",$X$71)</f>
      </c>
      <c r="I17" s="14" t="s">
        <v>22</v>
      </c>
      <c r="J17" s="15">
        <f>IF($V$71="","",$V$71)</f>
      </c>
      <c r="K17" s="13">
        <f>IF($X$50="","",$X$50)</f>
      </c>
      <c r="L17" s="14" t="s">
        <v>22</v>
      </c>
      <c r="M17" s="15">
        <f>IF($V$50="","",$V$50)</f>
      </c>
      <c r="N17" s="13">
        <f>IF($X$38="","",$X$38)</f>
      </c>
      <c r="O17" s="14" t="s">
        <v>22</v>
      </c>
      <c r="P17" s="15">
        <f>IF($V$38="","",$V$38)</f>
      </c>
      <c r="Q17" s="13">
        <f>IF($X$32="","",$X$32)</f>
      </c>
      <c r="R17" s="14" t="s">
        <v>22</v>
      </c>
      <c r="S17" s="15">
        <f>IF($V$32="","",$V$32)</f>
      </c>
      <c r="T17" s="175"/>
      <c r="U17" s="100"/>
      <c r="V17" s="121"/>
      <c r="W17" s="13">
        <f>IF($V$35="","",$V$35)</f>
      </c>
      <c r="X17" s="14" t="s">
        <v>22</v>
      </c>
      <c r="Y17" s="15">
        <f>IF($X$35="","",$X$35)</f>
      </c>
      <c r="Z17" s="13">
        <f>IF($V$41="","",$V$41)</f>
      </c>
      <c r="AA17" s="14" t="s">
        <v>22</v>
      </c>
      <c r="AB17" s="15">
        <f>IF($X$41="","",$X$41)</f>
      </c>
      <c r="AC17" s="13">
        <f>IF($V$48="","",$V$48)</f>
      </c>
      <c r="AD17" s="14" t="s">
        <v>22</v>
      </c>
      <c r="AE17" s="16">
        <f>IF($X$48="","",$X$48)</f>
      </c>
      <c r="AF17" s="153"/>
      <c r="AG17" s="150"/>
      <c r="AH17" s="150"/>
      <c r="AI17" s="150"/>
      <c r="AJ17" s="150"/>
      <c r="AK17" s="150"/>
      <c r="AL17" s="150"/>
      <c r="AM17" s="152"/>
      <c r="AN17" s="37">
        <f>9-SUM(AF16:AH17)</f>
        <v>9</v>
      </c>
      <c r="AO17" s="29"/>
    </row>
    <row r="18" spans="1:41" ht="30" customHeight="1">
      <c r="A18" s="17" t="s">
        <v>56</v>
      </c>
      <c r="B18" s="18"/>
      <c r="C18" s="19">
        <f>IF(B19="","",IF(B19&gt;D19,"○",IF(B19=D19,"△","●")))</f>
      </c>
      <c r="D18" s="20"/>
      <c r="E18" s="26"/>
      <c r="F18" s="19">
        <f>IF(E19="","",IF(E19&gt;G19,"○",IF(E19=G19,"△","●")))</f>
      </c>
      <c r="G18" s="20"/>
      <c r="H18" s="26"/>
      <c r="I18" s="19">
        <f>IF(H19="","",IF(H19&gt;J19,"○",IF(H19=J19,"△","●")))</f>
      </c>
      <c r="J18" s="20"/>
      <c r="K18" s="26"/>
      <c r="L18" s="19">
        <f>IF(K19="","",IF(K19&gt;M19,"○",IF(K19=M19,"△","●")))</f>
      </c>
      <c r="M18" s="20"/>
      <c r="N18" s="26"/>
      <c r="O18" s="19">
        <f>IF(N19="","",IF(N19&gt;P19,"○",IF(N19=P19,"△","●")))</f>
      </c>
      <c r="P18" s="20"/>
      <c r="Q18" s="26"/>
      <c r="R18" s="19">
        <f>IF(Q19="","",IF(Q19&gt;S19,"○",IF(Q19=S19,"△","●")))</f>
      </c>
      <c r="S18" s="20"/>
      <c r="T18" s="26"/>
      <c r="U18" s="19">
        <f>IF(T19="","",IF(T19&gt;V19,"○",IF(T19=V19,"△","●")))</f>
      </c>
      <c r="V18" s="20"/>
      <c r="W18" s="165" t="s">
        <v>11</v>
      </c>
      <c r="X18" s="91"/>
      <c r="Y18" s="128"/>
      <c r="Z18" s="21" t="s">
        <v>74</v>
      </c>
      <c r="AA18" s="19">
        <f>IF(Z19="","",IF(Z19&gt;AB19,"○",IF(Z19=AB19,"△","●")))</f>
      </c>
      <c r="AB18" s="20"/>
      <c r="AC18" s="21" t="s">
        <v>75</v>
      </c>
      <c r="AD18" s="19">
        <f>IF(AC19="","",IF(AC19&gt;AE19,"○",IF(AC19=AE19,"△","●")))</f>
      </c>
      <c r="AE18" s="82"/>
      <c r="AF18" s="94">
        <f>COUNTIF(B18:AE18,"○")</f>
        <v>0</v>
      </c>
      <c r="AG18" s="96">
        <f>COUNTIF(B18:AE18,"△")</f>
        <v>0</v>
      </c>
      <c r="AH18" s="96">
        <f>COUNTIF(B18:AE18,"●")</f>
        <v>0</v>
      </c>
      <c r="AI18" s="86">
        <f>SUM(B19,E19,H19,K19,N19,Q19,T19,Z19,AC19)</f>
        <v>0</v>
      </c>
      <c r="AJ18" s="86">
        <f>SUM(D19,G19,J19,M19,P19,S19,V19,AB19,AE19)</f>
        <v>0</v>
      </c>
      <c r="AK18" s="86">
        <f>AI18-AJ18</f>
        <v>0</v>
      </c>
      <c r="AL18" s="86">
        <f>AF18*3+AG18*1</f>
        <v>0</v>
      </c>
      <c r="AM18" s="177"/>
      <c r="AO18" s="28"/>
    </row>
    <row r="19" spans="1:41" ht="30" customHeight="1">
      <c r="A19" s="12" t="str">
        <f>IF($AP$11="","",VLOOKUP(A18,$AO:$AP,2,0))</f>
        <v>クレシエンテ
成東FC</v>
      </c>
      <c r="B19" s="25">
        <f>IF($X$61="","",$X$61)</f>
      </c>
      <c r="C19" s="14" t="s">
        <v>22</v>
      </c>
      <c r="D19" s="15">
        <f>IF($V$61="","",$V$61)</f>
      </c>
      <c r="E19" s="13">
        <f>IF($X$58="","",$X$58)</f>
      </c>
      <c r="F19" s="14" t="s">
        <v>22</v>
      </c>
      <c r="G19" s="15">
        <f>IF($V$58="","",$V$58)</f>
      </c>
      <c r="H19" s="13">
        <f>IF($X$53="","",$X$53)</f>
      </c>
      <c r="I19" s="14" t="s">
        <v>22</v>
      </c>
      <c r="J19" s="15">
        <f>IF($V$53="","",$V$53)</f>
      </c>
      <c r="K19" s="13">
        <f>IF($X$73="","",$X$73)</f>
      </c>
      <c r="L19" s="14" t="s">
        <v>22</v>
      </c>
      <c r="M19" s="15">
        <f>IF($V$73="","",$V$73)</f>
      </c>
      <c r="N19" s="13">
        <f>IF($X$55="","",$X$55)</f>
      </c>
      <c r="O19" s="14" t="s">
        <v>22</v>
      </c>
      <c r="P19" s="15">
        <f>IF($V$55="","",$V$55)</f>
      </c>
      <c r="Q19" s="13">
        <f>IF($X$43="","",$X$43)</f>
      </c>
      <c r="R19" s="14" t="s">
        <v>22</v>
      </c>
      <c r="S19" s="15">
        <f>IF($V$43="","",$V$43)</f>
      </c>
      <c r="T19" s="13">
        <f>IF($X$35="","",$X$35)</f>
      </c>
      <c r="U19" s="14" t="s">
        <v>22</v>
      </c>
      <c r="V19" s="15">
        <f>IF($V$35="","",$V$35)</f>
      </c>
      <c r="W19" s="166"/>
      <c r="X19" s="101"/>
      <c r="Y19" s="109"/>
      <c r="Z19" s="13">
        <f>IF($V$33="","",$V$33)</f>
      </c>
      <c r="AA19" s="14" t="s">
        <v>22</v>
      </c>
      <c r="AB19" s="15">
        <f>IF($X$33="","",$X$33)</f>
      </c>
      <c r="AC19" s="13">
        <f>IF($V$46="","",$V$46)</f>
      </c>
      <c r="AD19" s="14" t="s">
        <v>22</v>
      </c>
      <c r="AE19" s="16">
        <f>IF($X$46="","",$X$46)</f>
      </c>
      <c r="AF19" s="153"/>
      <c r="AG19" s="150"/>
      <c r="AH19" s="150"/>
      <c r="AI19" s="150"/>
      <c r="AJ19" s="150"/>
      <c r="AK19" s="150"/>
      <c r="AL19" s="150"/>
      <c r="AM19" s="152"/>
      <c r="AN19" s="37">
        <f>9-SUM(AF18:AH19)</f>
        <v>9</v>
      </c>
      <c r="AO19" s="28"/>
    </row>
    <row r="20" spans="1:41" ht="30" customHeight="1">
      <c r="A20" s="17" t="s">
        <v>63</v>
      </c>
      <c r="B20" s="18"/>
      <c r="C20" s="19">
        <f>IF(B21="","",IF(B21&gt;D21,"○",IF(B21=D21,"△","●")))</f>
      </c>
      <c r="D20" s="20"/>
      <c r="E20" s="26"/>
      <c r="F20" s="19">
        <f>IF(E21="","",IF(E21&gt;G21,"○",IF(E21=G21,"△","●")))</f>
      </c>
      <c r="G20" s="20"/>
      <c r="H20" s="26"/>
      <c r="I20" s="19">
        <f>IF(H21="","",IF(H21&gt;J21,"○",IF(H21=J21,"△","●")))</f>
      </c>
      <c r="J20" s="20"/>
      <c r="K20" s="26"/>
      <c r="L20" s="19">
        <f>IF(K21="","",IF(K21&gt;M21,"○",IF(K21=M21,"△","●")))</f>
      </c>
      <c r="M20" s="20"/>
      <c r="N20" s="26"/>
      <c r="O20" s="19">
        <f>IF(N21="","",IF(N21&gt;P21,"○",IF(N21=P21,"△","●")))</f>
      </c>
      <c r="P20" s="20"/>
      <c r="Q20" s="26"/>
      <c r="R20" s="19">
        <f>IF(Q21="","",IF(Q21&gt;S21,"○",IF(Q21=S21,"△","●")))</f>
      </c>
      <c r="S20" s="20"/>
      <c r="T20" s="26"/>
      <c r="U20" s="19">
        <f>IF(T21="","",IF(T21&gt;V21,"○",IF(T21=V21,"△","●")))</f>
      </c>
      <c r="V20" s="20"/>
      <c r="W20" s="26"/>
      <c r="X20" s="19">
        <f>IF(W21="","",IF(W21&gt;Y21,"○",IF(W21=Y21,"△","●")))</f>
      </c>
      <c r="Y20" s="20"/>
      <c r="Z20" s="176" t="s">
        <v>11</v>
      </c>
      <c r="AA20" s="100"/>
      <c r="AB20" s="121"/>
      <c r="AC20" s="21" t="s">
        <v>76</v>
      </c>
      <c r="AD20" s="19">
        <f>IF(AC21="","",IF(AC21&gt;AE21,"○",IF(AC21=AE21,"△","●")))</f>
      </c>
      <c r="AE20" s="82"/>
      <c r="AF20" s="94">
        <f>COUNTIF(B20:AE20,"○")</f>
        <v>0</v>
      </c>
      <c r="AG20" s="96">
        <f>COUNTIF(B20:AE20,"△")</f>
        <v>0</v>
      </c>
      <c r="AH20" s="96">
        <f>COUNTIF(B20:AE20,"●")</f>
        <v>0</v>
      </c>
      <c r="AI20" s="86">
        <f>SUM(B21,E21,H21,K21,N21,Q21,T21,W21,AC21)</f>
        <v>0</v>
      </c>
      <c r="AJ20" s="86">
        <f>SUM(D21,G21,J21,M21,P21,S21,V21,Y21,AE21)</f>
        <v>0</v>
      </c>
      <c r="AK20" s="86">
        <f>AI20-AJ20</f>
        <v>0</v>
      </c>
      <c r="AL20" s="86">
        <f>AF20*3+AG20*1</f>
        <v>0</v>
      </c>
      <c r="AM20" s="88"/>
      <c r="AO20" s="28"/>
    </row>
    <row r="21" spans="1:41" ht="30" customHeight="1">
      <c r="A21" s="12" t="str">
        <f>IF($AP$12="","",VLOOKUP(A20,$AO:$AP,2,0))</f>
        <v>鷹SC</v>
      </c>
      <c r="B21" s="25">
        <f>IF($X$39="","",$X$39)</f>
      </c>
      <c r="C21" s="14" t="s">
        <v>22</v>
      </c>
      <c r="D21" s="15">
        <f>IF($V$39="","",$V$39)</f>
      </c>
      <c r="E21" s="13">
        <f>IF($X$54="","",$X$54)</f>
      </c>
      <c r="F21" s="14" t="s">
        <v>22</v>
      </c>
      <c r="G21" s="15">
        <f>IF($V$54="","",$V$54)</f>
      </c>
      <c r="H21" s="13">
        <f>IF($X$56="","",$X$56)</f>
      </c>
      <c r="I21" s="14" t="s">
        <v>22</v>
      </c>
      <c r="J21" s="15">
        <f>IF($V$56="","",$V$56)</f>
      </c>
      <c r="K21" s="13">
        <f>IF($X$75="","",$X$75)</f>
      </c>
      <c r="L21" s="14" t="s">
        <v>22</v>
      </c>
      <c r="M21" s="15">
        <f>IF($V$75="","",$V$75)</f>
      </c>
      <c r="N21" s="13">
        <f>IF($X$65="","",$X$65)</f>
      </c>
      <c r="O21" s="14" t="s">
        <v>22</v>
      </c>
      <c r="P21" s="15">
        <f>IF($V$65="","",$V$65)</f>
      </c>
      <c r="Q21" s="13">
        <f>IF($X$62="","",$X$62)</f>
      </c>
      <c r="R21" s="14" t="s">
        <v>22</v>
      </c>
      <c r="S21" s="15">
        <f>IF($V$62="","",$V$62)</f>
      </c>
      <c r="T21" s="13">
        <f>IF($X$41="","",$X$41)</f>
      </c>
      <c r="U21" s="14" t="s">
        <v>22</v>
      </c>
      <c r="V21" s="15">
        <f>IF($V$41="","",$V$41)</f>
      </c>
      <c r="W21" s="13">
        <f>IF($X$33="","",$X$33)</f>
      </c>
      <c r="X21" s="14" t="s">
        <v>22</v>
      </c>
      <c r="Y21" s="15">
        <f>IF($V$33="","",$V$33)</f>
      </c>
      <c r="Z21" s="166"/>
      <c r="AA21" s="101"/>
      <c r="AB21" s="109"/>
      <c r="AC21" s="13">
        <f>IF($V$36="","",$V$36)</f>
      </c>
      <c r="AD21" s="14" t="s">
        <v>22</v>
      </c>
      <c r="AE21" s="16">
        <f>IF($X$36="","",$X$36)</f>
      </c>
      <c r="AF21" s="153"/>
      <c r="AG21" s="150"/>
      <c r="AH21" s="150"/>
      <c r="AI21" s="150"/>
      <c r="AJ21" s="150"/>
      <c r="AK21" s="150"/>
      <c r="AL21" s="150"/>
      <c r="AM21" s="152"/>
      <c r="AN21" s="37">
        <f>9-SUM(AF20:AH21)</f>
        <v>9</v>
      </c>
      <c r="AO21" s="30"/>
    </row>
    <row r="22" spans="1:41" ht="30" customHeight="1">
      <c r="A22" s="17" t="s">
        <v>65</v>
      </c>
      <c r="B22" s="18"/>
      <c r="C22" s="19">
        <f>IF(B23="","",IF(B23&gt;D23,"○",IF(B23=D23,"△","●")))</f>
      </c>
      <c r="D22" s="20"/>
      <c r="E22" s="26"/>
      <c r="F22" s="19">
        <f>IF(E23="","",IF(E23&gt;G23,"○",IF(E23=G23,"△","●")))</f>
      </c>
      <c r="G22" s="20"/>
      <c r="H22" s="26"/>
      <c r="I22" s="19">
        <f>IF(H23="","",IF(H23&gt;J23,"○",IF(H23=J23,"△","●")))</f>
      </c>
      <c r="J22" s="20"/>
      <c r="K22" s="26"/>
      <c r="L22" s="19">
        <f>IF(K23="","",IF(K23&gt;M23,"○",IF(K23=M23,"△","●")))</f>
      </c>
      <c r="M22" s="20"/>
      <c r="N22" s="26"/>
      <c r="O22" s="19">
        <f>IF(N23="","",IF(N23&gt;P23,"○",IF(N23=P23,"△","●")))</f>
      </c>
      <c r="P22" s="20"/>
      <c r="Q22" s="26"/>
      <c r="R22" s="19">
        <f>IF(Q23="","",IF(Q23&gt;S23,"○",IF(Q23=S23,"△","●")))</f>
      </c>
      <c r="S22" s="20"/>
      <c r="T22" s="26"/>
      <c r="U22" s="19">
        <f>IF(T23="","",IF(T23&gt;V23,"○",IF(T23=V23,"△","●")))</f>
      </c>
      <c r="V22" s="20"/>
      <c r="W22" s="26"/>
      <c r="X22" s="19">
        <f>IF(W23="","",IF(W23&gt;Y23,"○",IF(W23=Y23,"△","●")))</f>
      </c>
      <c r="Y22" s="20"/>
      <c r="Z22" s="26"/>
      <c r="AA22" s="19">
        <f>IF(Z23="","",IF(Z23&gt;AB23,"○",IF(Z23=AB23,"△","●")))</f>
      </c>
      <c r="AB22" s="20"/>
      <c r="AC22" s="90" t="s">
        <v>11</v>
      </c>
      <c r="AD22" s="91"/>
      <c r="AE22" s="92"/>
      <c r="AF22" s="94">
        <f>COUNTIF(B22:AE22,"○")</f>
        <v>0</v>
      </c>
      <c r="AG22" s="96">
        <f>COUNTIF(B22:AE22,"△")</f>
        <v>0</v>
      </c>
      <c r="AH22" s="96">
        <f>COUNTIF(B22:AE22,"●")</f>
        <v>0</v>
      </c>
      <c r="AI22" s="86">
        <f>SUM(B23,E23,H23,K23,N23,Q23,T23,W23,Z23)</f>
        <v>0</v>
      </c>
      <c r="AJ22" s="86">
        <f>SUM(D23,G23,J23,M23,P23,S23,V23,Y23,AB23)</f>
        <v>0</v>
      </c>
      <c r="AK22" s="86">
        <f>AI22-AJ22</f>
        <v>0</v>
      </c>
      <c r="AL22" s="86">
        <f>AF22*3+AG22*1</f>
        <v>0</v>
      </c>
      <c r="AM22" s="88"/>
      <c r="AO22" s="28"/>
    </row>
    <row r="23" spans="1:41" ht="30" customHeight="1">
      <c r="A23" s="31" t="str">
        <f>IF($AP$13="","",VLOOKUP(A22,$AO:$AP,2,0))</f>
        <v>西小中台FC</v>
      </c>
      <c r="B23" s="32">
        <f>IF($X$67="","",$X$67)</f>
      </c>
      <c r="C23" s="33" t="s">
        <v>22</v>
      </c>
      <c r="D23" s="34">
        <f>IF($V$67="","",$V$67)</f>
      </c>
      <c r="E23" s="35">
        <f>IF($X$44="","",$X$44)</f>
      </c>
      <c r="F23" s="33" t="s">
        <v>22</v>
      </c>
      <c r="G23" s="34">
        <f>IF($V$44="","",$V$44)</f>
      </c>
      <c r="H23" s="35">
        <f>IF($X$69="","",$X$69)</f>
      </c>
      <c r="I23" s="33" t="s">
        <v>22</v>
      </c>
      <c r="J23" s="34">
        <f>IF($V$69="","",$V$69)</f>
      </c>
      <c r="K23" s="35">
        <f>IF($X$66="","",$X$66)</f>
      </c>
      <c r="L23" s="33" t="s">
        <v>22</v>
      </c>
      <c r="M23" s="34">
        <f>IF($V$66="","",$V$66)</f>
      </c>
      <c r="N23" s="35">
        <f>IF($X$63="","",$X$63)</f>
      </c>
      <c r="O23" s="33" t="s">
        <v>22</v>
      </c>
      <c r="P23" s="34">
        <f>IF($V$63="","",$V$63)</f>
      </c>
      <c r="Q23" s="35">
        <f>IF($X$34="","",$X$34)</f>
      </c>
      <c r="R23" s="33" t="s">
        <v>22</v>
      </c>
      <c r="S23" s="34">
        <f>IF($V$34="","",$V$34)</f>
      </c>
      <c r="T23" s="35">
        <f>IF($X$48="","",$X$48)</f>
      </c>
      <c r="U23" s="33" t="s">
        <v>22</v>
      </c>
      <c r="V23" s="34">
        <f>IF($V$48="","",$V$48)</f>
      </c>
      <c r="W23" s="35">
        <f>IF($X$46="","",$X$46)</f>
      </c>
      <c r="X23" s="33" t="s">
        <v>22</v>
      </c>
      <c r="Y23" s="34">
        <f>IF($V$46="","",$V$46)</f>
      </c>
      <c r="Z23" s="35">
        <f>IF($X$36="","",$X$36)</f>
      </c>
      <c r="AA23" s="33" t="s">
        <v>22</v>
      </c>
      <c r="AB23" s="34">
        <f>IF($V$36="","",$V$36)</f>
      </c>
      <c r="AC23" s="84"/>
      <c r="AD23" s="85"/>
      <c r="AE23" s="93"/>
      <c r="AF23" s="95"/>
      <c r="AG23" s="87"/>
      <c r="AH23" s="87"/>
      <c r="AI23" s="87"/>
      <c r="AJ23" s="87"/>
      <c r="AK23" s="87"/>
      <c r="AL23" s="87"/>
      <c r="AM23" s="89"/>
      <c r="AN23" s="37">
        <f>9-SUM(AF22:AH23)</f>
        <v>9</v>
      </c>
      <c r="AO23" s="28"/>
    </row>
    <row r="24" spans="36:40" ht="13.5" customHeight="1">
      <c r="AJ24" s="36"/>
      <c r="AK24" s="36"/>
      <c r="AL24" s="36"/>
      <c r="AN24" s="37"/>
    </row>
    <row r="25" spans="1:40" ht="13.5" customHeight="1">
      <c r="A25" s="38" t="str">
        <f>A2</f>
        <v>３部
S04リーグ</v>
      </c>
      <c r="AJ25" s="36"/>
      <c r="AK25" s="36"/>
      <c r="AL25" s="36"/>
      <c r="AN25" s="37"/>
    </row>
    <row r="26" spans="1:36" ht="15" customHeight="1">
      <c r="A26" s="39" t="s">
        <v>77</v>
      </c>
      <c r="B26" s="97" t="s">
        <v>78</v>
      </c>
      <c r="C26" s="98"/>
      <c r="D26" s="115" t="s">
        <v>79</v>
      </c>
      <c r="E26" s="98"/>
      <c r="F26" s="115" t="s">
        <v>80</v>
      </c>
      <c r="G26" s="116"/>
      <c r="H26" s="116"/>
      <c r="I26" s="116"/>
      <c r="J26" s="116"/>
      <c r="K26" s="116"/>
      <c r="L26" s="98"/>
      <c r="M26" s="40" t="s">
        <v>81</v>
      </c>
      <c r="N26" s="115" t="s">
        <v>82</v>
      </c>
      <c r="O26" s="116"/>
      <c r="P26" s="115" t="s">
        <v>83</v>
      </c>
      <c r="Q26" s="116"/>
      <c r="R26" s="116"/>
      <c r="S26" s="116"/>
      <c r="T26" s="116"/>
      <c r="U26" s="98"/>
      <c r="V26" s="115" t="s">
        <v>5</v>
      </c>
      <c r="W26" s="116"/>
      <c r="X26" s="98"/>
      <c r="Y26" s="115" t="s">
        <v>83</v>
      </c>
      <c r="Z26" s="116"/>
      <c r="AA26" s="116"/>
      <c r="AB26" s="116"/>
      <c r="AC26" s="116"/>
      <c r="AD26" s="98"/>
      <c r="AE26" s="41" t="s">
        <v>84</v>
      </c>
      <c r="AF26" s="115" t="s">
        <v>85</v>
      </c>
      <c r="AG26" s="116"/>
      <c r="AH26" s="116"/>
      <c r="AI26" s="116"/>
      <c r="AJ26" s="151"/>
    </row>
    <row r="27" spans="1:36" ht="15" customHeight="1">
      <c r="A27" s="42" t="s">
        <v>83</v>
      </c>
      <c r="B27" s="99">
        <v>1</v>
      </c>
      <c r="C27" s="91"/>
      <c r="D27" s="102">
        <v>4</v>
      </c>
      <c r="E27" s="105">
        <v>23</v>
      </c>
      <c r="F27" s="127" t="s">
        <v>113</v>
      </c>
      <c r="G27" s="91"/>
      <c r="H27" s="91"/>
      <c r="I27" s="91"/>
      <c r="J27" s="91"/>
      <c r="K27" s="91"/>
      <c r="L27" s="128"/>
      <c r="M27" s="43">
        <v>1</v>
      </c>
      <c r="N27" s="117">
        <v>0.375</v>
      </c>
      <c r="O27" s="118"/>
      <c r="P27" s="44" t="s">
        <v>10</v>
      </c>
      <c r="Q27" s="129" t="str">
        <f aca="true" t="shared" si="0" ref="Q27:Q50">VLOOKUP(P27,$AO:$AP,2,0)</f>
        <v>FC高津</v>
      </c>
      <c r="R27" s="118"/>
      <c r="S27" s="118"/>
      <c r="T27" s="118"/>
      <c r="U27" s="130"/>
      <c r="V27" s="45"/>
      <c r="W27" s="46" t="s">
        <v>87</v>
      </c>
      <c r="X27" s="47"/>
      <c r="Y27" s="44" t="s">
        <v>23</v>
      </c>
      <c r="Z27" s="129" t="str">
        <f aca="true" t="shared" si="1" ref="Z27:Z50">VLOOKUP(Y27,$AO:$AP,2,0)</f>
        <v>北貝塚FC</v>
      </c>
      <c r="AA27" s="118"/>
      <c r="AB27" s="118"/>
      <c r="AC27" s="118"/>
      <c r="AD27" s="130"/>
      <c r="AE27" s="48" t="s">
        <v>114</v>
      </c>
      <c r="AF27" s="181" t="s">
        <v>115</v>
      </c>
      <c r="AG27" s="118"/>
      <c r="AH27" s="118"/>
      <c r="AI27" s="118"/>
      <c r="AJ27" s="136"/>
    </row>
    <row r="28" spans="1:36" ht="15" customHeight="1">
      <c r="A28" s="64" t="s">
        <v>106</v>
      </c>
      <c r="B28" s="100"/>
      <c r="C28" s="100"/>
      <c r="D28" s="103"/>
      <c r="E28" s="106"/>
      <c r="F28" s="119" t="s">
        <v>116</v>
      </c>
      <c r="G28" s="120"/>
      <c r="H28" s="120"/>
      <c r="I28" s="120"/>
      <c r="J28" s="120"/>
      <c r="K28" s="120"/>
      <c r="L28" s="121"/>
      <c r="M28" s="50">
        <v>2</v>
      </c>
      <c r="N28" s="122">
        <v>0.4166666666666667</v>
      </c>
      <c r="O28" s="123"/>
      <c r="P28" s="51" t="s">
        <v>33</v>
      </c>
      <c r="Q28" s="124" t="str">
        <f t="shared" si="0"/>
        <v>七栄FC</v>
      </c>
      <c r="R28" s="123"/>
      <c r="S28" s="123"/>
      <c r="T28" s="123"/>
      <c r="U28" s="125"/>
      <c r="V28" s="52"/>
      <c r="W28" s="53" t="s">
        <v>87</v>
      </c>
      <c r="X28" s="54"/>
      <c r="Y28" s="51" t="s">
        <v>35</v>
      </c>
      <c r="Z28" s="124" t="str">
        <f t="shared" si="1"/>
        <v>白幡FC</v>
      </c>
      <c r="AA28" s="123"/>
      <c r="AB28" s="123"/>
      <c r="AC28" s="123"/>
      <c r="AD28" s="125"/>
      <c r="AE28" s="55" t="s">
        <v>117</v>
      </c>
      <c r="AF28" s="182" t="s">
        <v>118</v>
      </c>
      <c r="AG28" s="123"/>
      <c r="AH28" s="123"/>
      <c r="AI28" s="123"/>
      <c r="AJ28" s="132"/>
    </row>
    <row r="29" spans="1:36" ht="15" customHeight="1">
      <c r="A29" s="56" t="s">
        <v>92</v>
      </c>
      <c r="B29" s="100"/>
      <c r="C29" s="100"/>
      <c r="D29" s="103"/>
      <c r="E29" s="106"/>
      <c r="F29" s="119"/>
      <c r="G29" s="120"/>
      <c r="H29" s="120"/>
      <c r="I29" s="120"/>
      <c r="J29" s="120"/>
      <c r="K29" s="120"/>
      <c r="L29" s="121"/>
      <c r="M29" s="50">
        <v>3</v>
      </c>
      <c r="N29" s="122">
        <v>0.4583333333333333</v>
      </c>
      <c r="O29" s="123"/>
      <c r="P29" s="51" t="s">
        <v>10</v>
      </c>
      <c r="Q29" s="124" t="str">
        <f t="shared" si="0"/>
        <v>FC高津</v>
      </c>
      <c r="R29" s="123"/>
      <c r="S29" s="123"/>
      <c r="T29" s="123"/>
      <c r="U29" s="125"/>
      <c r="V29" s="52"/>
      <c r="W29" s="53" t="s">
        <v>87</v>
      </c>
      <c r="X29" s="54"/>
      <c r="Y29" s="51" t="s">
        <v>44</v>
      </c>
      <c r="Z29" s="124" t="str">
        <f t="shared" si="1"/>
        <v>バディーSC
千葉 B</v>
      </c>
      <c r="AA29" s="123"/>
      <c r="AB29" s="123"/>
      <c r="AC29" s="123"/>
      <c r="AD29" s="125"/>
      <c r="AE29" s="55" t="s">
        <v>119</v>
      </c>
      <c r="AF29" s="182" t="s">
        <v>120</v>
      </c>
      <c r="AG29" s="123"/>
      <c r="AH29" s="123"/>
      <c r="AI29" s="123"/>
      <c r="AJ29" s="132"/>
    </row>
    <row r="30" spans="1:36" ht="15" customHeight="1">
      <c r="A30" s="65" t="s">
        <v>121</v>
      </c>
      <c r="B30" s="100"/>
      <c r="C30" s="100"/>
      <c r="D30" s="103"/>
      <c r="E30" s="106"/>
      <c r="F30" s="119"/>
      <c r="G30" s="120"/>
      <c r="H30" s="120"/>
      <c r="I30" s="120"/>
      <c r="J30" s="120"/>
      <c r="K30" s="120"/>
      <c r="L30" s="121"/>
      <c r="M30" s="50">
        <v>4</v>
      </c>
      <c r="N30" s="110">
        <v>0.5</v>
      </c>
      <c r="O30" s="126"/>
      <c r="P30" s="51" t="s">
        <v>23</v>
      </c>
      <c r="Q30" s="124" t="str">
        <f t="shared" si="0"/>
        <v>北貝塚FC</v>
      </c>
      <c r="R30" s="123"/>
      <c r="S30" s="123"/>
      <c r="T30" s="123"/>
      <c r="U30" s="125"/>
      <c r="V30" s="52"/>
      <c r="W30" s="53" t="s">
        <v>87</v>
      </c>
      <c r="X30" s="54"/>
      <c r="Y30" s="51" t="s">
        <v>33</v>
      </c>
      <c r="Z30" s="124" t="str">
        <f t="shared" si="1"/>
        <v>七栄FC</v>
      </c>
      <c r="AA30" s="123"/>
      <c r="AB30" s="123"/>
      <c r="AC30" s="123"/>
      <c r="AD30" s="125"/>
      <c r="AE30" s="55" t="s">
        <v>117</v>
      </c>
      <c r="AF30" s="182" t="s">
        <v>122</v>
      </c>
      <c r="AG30" s="123"/>
      <c r="AH30" s="123"/>
      <c r="AI30" s="123"/>
      <c r="AJ30" s="132"/>
    </row>
    <row r="31" spans="1:36" ht="15" customHeight="1">
      <c r="A31" s="65" t="s">
        <v>123</v>
      </c>
      <c r="B31" s="100"/>
      <c r="C31" s="100"/>
      <c r="D31" s="103"/>
      <c r="E31" s="106"/>
      <c r="F31" s="108"/>
      <c r="G31" s="101"/>
      <c r="H31" s="101"/>
      <c r="I31" s="101"/>
      <c r="J31" s="101"/>
      <c r="K31" s="101"/>
      <c r="L31" s="109"/>
      <c r="M31" s="58">
        <v>5</v>
      </c>
      <c r="N31" s="110">
        <v>0.5416666666666666</v>
      </c>
      <c r="O31" s="111"/>
      <c r="P31" s="59" t="s">
        <v>35</v>
      </c>
      <c r="Q31" s="112" t="str">
        <f t="shared" si="0"/>
        <v>白幡FC</v>
      </c>
      <c r="R31" s="113"/>
      <c r="S31" s="113"/>
      <c r="T31" s="113"/>
      <c r="U31" s="114"/>
      <c r="V31" s="60"/>
      <c r="W31" s="61" t="s">
        <v>87</v>
      </c>
      <c r="X31" s="62"/>
      <c r="Y31" s="59" t="s">
        <v>44</v>
      </c>
      <c r="Z31" s="112" t="str">
        <f t="shared" si="1"/>
        <v>バディーSC
千葉 B</v>
      </c>
      <c r="AA31" s="113"/>
      <c r="AB31" s="113"/>
      <c r="AC31" s="113"/>
      <c r="AD31" s="114"/>
      <c r="AE31" s="63" t="s">
        <v>124</v>
      </c>
      <c r="AF31" s="180" t="s">
        <v>125</v>
      </c>
      <c r="AG31" s="113"/>
      <c r="AH31" s="113"/>
      <c r="AI31" s="113"/>
      <c r="AJ31" s="134"/>
    </row>
    <row r="32" spans="1:36" ht="15" customHeight="1">
      <c r="A32" s="42" t="s">
        <v>83</v>
      </c>
      <c r="B32" s="100"/>
      <c r="C32" s="100"/>
      <c r="D32" s="103"/>
      <c r="E32" s="106"/>
      <c r="F32" s="127" t="s">
        <v>126</v>
      </c>
      <c r="G32" s="91"/>
      <c r="H32" s="91"/>
      <c r="I32" s="91"/>
      <c r="J32" s="91"/>
      <c r="K32" s="91"/>
      <c r="L32" s="128"/>
      <c r="M32" s="43">
        <v>6</v>
      </c>
      <c r="N32" s="117">
        <v>0.375</v>
      </c>
      <c r="O32" s="118"/>
      <c r="P32" s="44" t="s">
        <v>46</v>
      </c>
      <c r="Q32" s="129" t="str">
        <f t="shared" si="0"/>
        <v>CIイレブン</v>
      </c>
      <c r="R32" s="118"/>
      <c r="S32" s="118"/>
      <c r="T32" s="118"/>
      <c r="U32" s="130"/>
      <c r="V32" s="45"/>
      <c r="W32" s="46" t="s">
        <v>87</v>
      </c>
      <c r="X32" s="47"/>
      <c r="Y32" s="44" t="s">
        <v>54</v>
      </c>
      <c r="Z32" s="129" t="str">
        <f t="shared" si="1"/>
        <v>Jホグワーツ</v>
      </c>
      <c r="AA32" s="118"/>
      <c r="AB32" s="118"/>
      <c r="AC32" s="118"/>
      <c r="AD32" s="130"/>
      <c r="AE32" s="48" t="s">
        <v>127</v>
      </c>
      <c r="AF32" s="181" t="s">
        <v>115</v>
      </c>
      <c r="AG32" s="118"/>
      <c r="AH32" s="118"/>
      <c r="AI32" s="118"/>
      <c r="AJ32" s="136"/>
    </row>
    <row r="33" spans="1:36" ht="15" customHeight="1">
      <c r="A33" s="64" t="s">
        <v>128</v>
      </c>
      <c r="B33" s="100"/>
      <c r="C33" s="100"/>
      <c r="D33" s="103"/>
      <c r="E33" s="106"/>
      <c r="F33" s="119" t="s">
        <v>129</v>
      </c>
      <c r="G33" s="120"/>
      <c r="H33" s="120"/>
      <c r="I33" s="120"/>
      <c r="J33" s="120"/>
      <c r="K33" s="120"/>
      <c r="L33" s="121"/>
      <c r="M33" s="50">
        <v>7</v>
      </c>
      <c r="N33" s="122">
        <v>0.4166666666666667</v>
      </c>
      <c r="O33" s="123"/>
      <c r="P33" s="51" t="s">
        <v>56</v>
      </c>
      <c r="Q33" s="124" t="str">
        <f t="shared" si="0"/>
        <v>クレシエンテ
成東FC</v>
      </c>
      <c r="R33" s="123"/>
      <c r="S33" s="123"/>
      <c r="T33" s="123"/>
      <c r="U33" s="125"/>
      <c r="V33" s="52"/>
      <c r="W33" s="53" t="s">
        <v>87</v>
      </c>
      <c r="X33" s="54"/>
      <c r="Y33" s="51" t="s">
        <v>63</v>
      </c>
      <c r="Z33" s="124" t="str">
        <f t="shared" si="1"/>
        <v>鷹SC</v>
      </c>
      <c r="AA33" s="123"/>
      <c r="AB33" s="123"/>
      <c r="AC33" s="123"/>
      <c r="AD33" s="125"/>
      <c r="AE33" s="55" t="s">
        <v>130</v>
      </c>
      <c r="AF33" s="182" t="s">
        <v>118</v>
      </c>
      <c r="AG33" s="123"/>
      <c r="AH33" s="123"/>
      <c r="AI33" s="123"/>
      <c r="AJ33" s="132"/>
    </row>
    <row r="34" spans="1:36" ht="15" customHeight="1">
      <c r="A34" s="56" t="s">
        <v>92</v>
      </c>
      <c r="B34" s="100"/>
      <c r="C34" s="100"/>
      <c r="D34" s="103"/>
      <c r="E34" s="106"/>
      <c r="F34" s="119"/>
      <c r="G34" s="120"/>
      <c r="H34" s="120"/>
      <c r="I34" s="120"/>
      <c r="J34" s="120"/>
      <c r="K34" s="120"/>
      <c r="L34" s="121"/>
      <c r="M34" s="50">
        <v>8</v>
      </c>
      <c r="N34" s="122">
        <v>0.4583333333333333</v>
      </c>
      <c r="O34" s="123"/>
      <c r="P34" s="51" t="s">
        <v>46</v>
      </c>
      <c r="Q34" s="124" t="str">
        <f t="shared" si="0"/>
        <v>CIイレブン</v>
      </c>
      <c r="R34" s="123"/>
      <c r="S34" s="123"/>
      <c r="T34" s="123"/>
      <c r="U34" s="125"/>
      <c r="V34" s="52"/>
      <c r="W34" s="53" t="s">
        <v>87</v>
      </c>
      <c r="X34" s="54"/>
      <c r="Y34" s="51" t="s">
        <v>65</v>
      </c>
      <c r="Z34" s="124" t="str">
        <f t="shared" si="1"/>
        <v>西小中台FC</v>
      </c>
      <c r="AA34" s="123"/>
      <c r="AB34" s="123"/>
      <c r="AC34" s="123"/>
      <c r="AD34" s="125"/>
      <c r="AE34" s="55" t="s">
        <v>131</v>
      </c>
      <c r="AF34" s="182" t="s">
        <v>120</v>
      </c>
      <c r="AG34" s="123"/>
      <c r="AH34" s="123"/>
      <c r="AI34" s="123"/>
      <c r="AJ34" s="132"/>
    </row>
    <row r="35" spans="1:36" ht="15" customHeight="1">
      <c r="A35" s="65" t="s">
        <v>132</v>
      </c>
      <c r="B35" s="100"/>
      <c r="C35" s="100"/>
      <c r="D35" s="103"/>
      <c r="E35" s="106"/>
      <c r="F35" s="119"/>
      <c r="G35" s="120"/>
      <c r="H35" s="120"/>
      <c r="I35" s="120"/>
      <c r="J35" s="120"/>
      <c r="K35" s="120"/>
      <c r="L35" s="121"/>
      <c r="M35" s="50">
        <v>9</v>
      </c>
      <c r="N35" s="110">
        <v>0.5</v>
      </c>
      <c r="O35" s="126"/>
      <c r="P35" s="51" t="s">
        <v>54</v>
      </c>
      <c r="Q35" s="124" t="str">
        <f t="shared" si="0"/>
        <v>Jホグワーツ</v>
      </c>
      <c r="R35" s="123"/>
      <c r="S35" s="123"/>
      <c r="T35" s="123"/>
      <c r="U35" s="125"/>
      <c r="V35" s="52"/>
      <c r="W35" s="53" t="s">
        <v>87</v>
      </c>
      <c r="X35" s="54"/>
      <c r="Y35" s="51" t="s">
        <v>56</v>
      </c>
      <c r="Z35" s="124" t="str">
        <f t="shared" si="1"/>
        <v>クレシエンテ
成東FC</v>
      </c>
      <c r="AA35" s="123"/>
      <c r="AB35" s="123"/>
      <c r="AC35" s="123"/>
      <c r="AD35" s="125"/>
      <c r="AE35" s="55" t="s">
        <v>130</v>
      </c>
      <c r="AF35" s="182" t="s">
        <v>122</v>
      </c>
      <c r="AG35" s="123"/>
      <c r="AH35" s="123"/>
      <c r="AI35" s="123"/>
      <c r="AJ35" s="132"/>
    </row>
    <row r="36" spans="1:36" ht="15" customHeight="1">
      <c r="A36" s="65" t="s">
        <v>133</v>
      </c>
      <c r="B36" s="101"/>
      <c r="C36" s="101"/>
      <c r="D36" s="104"/>
      <c r="E36" s="107"/>
      <c r="F36" s="108"/>
      <c r="G36" s="101"/>
      <c r="H36" s="101"/>
      <c r="I36" s="101"/>
      <c r="J36" s="101"/>
      <c r="K36" s="101"/>
      <c r="L36" s="109"/>
      <c r="M36" s="66">
        <v>10</v>
      </c>
      <c r="N36" s="110">
        <v>0.5416666666666666</v>
      </c>
      <c r="O36" s="111"/>
      <c r="P36" s="59" t="s">
        <v>63</v>
      </c>
      <c r="Q36" s="112" t="str">
        <f t="shared" si="0"/>
        <v>鷹SC</v>
      </c>
      <c r="R36" s="113"/>
      <c r="S36" s="113"/>
      <c r="T36" s="113"/>
      <c r="U36" s="114"/>
      <c r="V36" s="60"/>
      <c r="W36" s="61" t="s">
        <v>87</v>
      </c>
      <c r="X36" s="62"/>
      <c r="Y36" s="59" t="s">
        <v>65</v>
      </c>
      <c r="Z36" s="112" t="str">
        <f t="shared" si="1"/>
        <v>西小中台FC</v>
      </c>
      <c r="AA36" s="113"/>
      <c r="AB36" s="113"/>
      <c r="AC36" s="113"/>
      <c r="AD36" s="114"/>
      <c r="AE36" s="67" t="s">
        <v>134</v>
      </c>
      <c r="AF36" s="180" t="s">
        <v>125</v>
      </c>
      <c r="AG36" s="113"/>
      <c r="AH36" s="113"/>
      <c r="AI36" s="113"/>
      <c r="AJ36" s="134"/>
    </row>
    <row r="37" spans="1:36" ht="15" customHeight="1">
      <c r="A37" s="42" t="s">
        <v>83</v>
      </c>
      <c r="B37" s="99">
        <v>2</v>
      </c>
      <c r="C37" s="91"/>
      <c r="D37" s="102">
        <v>4</v>
      </c>
      <c r="E37" s="105">
        <v>30</v>
      </c>
      <c r="F37" s="127" t="s">
        <v>135</v>
      </c>
      <c r="G37" s="91"/>
      <c r="H37" s="91"/>
      <c r="I37" s="91"/>
      <c r="J37" s="91"/>
      <c r="K37" s="91"/>
      <c r="L37" s="128"/>
      <c r="M37" s="43">
        <v>11</v>
      </c>
      <c r="N37" s="117">
        <v>0.375</v>
      </c>
      <c r="O37" s="118"/>
      <c r="P37" s="44" t="s">
        <v>10</v>
      </c>
      <c r="Q37" s="129" t="str">
        <f t="shared" si="0"/>
        <v>FC高津</v>
      </c>
      <c r="R37" s="118"/>
      <c r="S37" s="118"/>
      <c r="T37" s="118"/>
      <c r="U37" s="130"/>
      <c r="V37" s="45"/>
      <c r="W37" s="46" t="s">
        <v>87</v>
      </c>
      <c r="X37" s="47"/>
      <c r="Y37" s="44" t="s">
        <v>33</v>
      </c>
      <c r="Z37" s="129" t="str">
        <f t="shared" si="1"/>
        <v>七栄FC</v>
      </c>
      <c r="AA37" s="118"/>
      <c r="AB37" s="118"/>
      <c r="AC37" s="118"/>
      <c r="AD37" s="130"/>
      <c r="AE37" s="48" t="s">
        <v>136</v>
      </c>
      <c r="AF37" s="181"/>
      <c r="AG37" s="118"/>
      <c r="AH37" s="118"/>
      <c r="AI37" s="118"/>
      <c r="AJ37" s="136"/>
    </row>
    <row r="38" spans="1:36" ht="15" customHeight="1">
      <c r="A38" s="64" t="s">
        <v>111</v>
      </c>
      <c r="B38" s="100"/>
      <c r="C38" s="100"/>
      <c r="D38" s="103"/>
      <c r="E38" s="106"/>
      <c r="F38" s="119" t="s">
        <v>137</v>
      </c>
      <c r="G38" s="120"/>
      <c r="H38" s="120"/>
      <c r="I38" s="120"/>
      <c r="J38" s="120"/>
      <c r="K38" s="120"/>
      <c r="L38" s="121"/>
      <c r="M38" s="50">
        <v>12</v>
      </c>
      <c r="N38" s="122">
        <v>0.4166666666666667</v>
      </c>
      <c r="O38" s="123"/>
      <c r="P38" s="51" t="s">
        <v>44</v>
      </c>
      <c r="Q38" s="124" t="str">
        <f t="shared" si="0"/>
        <v>バディーSC
千葉 B</v>
      </c>
      <c r="R38" s="123"/>
      <c r="S38" s="123"/>
      <c r="T38" s="123"/>
      <c r="U38" s="125"/>
      <c r="V38" s="52"/>
      <c r="W38" s="53" t="s">
        <v>87</v>
      </c>
      <c r="X38" s="54"/>
      <c r="Y38" s="51" t="s">
        <v>54</v>
      </c>
      <c r="Z38" s="124" t="str">
        <f t="shared" si="1"/>
        <v>Jホグワーツ</v>
      </c>
      <c r="AA38" s="123"/>
      <c r="AB38" s="123"/>
      <c r="AC38" s="123"/>
      <c r="AD38" s="125"/>
      <c r="AE38" s="55" t="s">
        <v>138</v>
      </c>
      <c r="AF38" s="182"/>
      <c r="AG38" s="123"/>
      <c r="AH38" s="123"/>
      <c r="AI38" s="123"/>
      <c r="AJ38" s="132"/>
    </row>
    <row r="39" spans="1:36" ht="15" customHeight="1">
      <c r="A39" s="56" t="s">
        <v>92</v>
      </c>
      <c r="B39" s="100"/>
      <c r="C39" s="100"/>
      <c r="D39" s="103"/>
      <c r="E39" s="106"/>
      <c r="F39" s="119"/>
      <c r="G39" s="120"/>
      <c r="H39" s="120"/>
      <c r="I39" s="120"/>
      <c r="J39" s="120"/>
      <c r="K39" s="120"/>
      <c r="L39" s="121"/>
      <c r="M39" s="50">
        <v>13</v>
      </c>
      <c r="N39" s="122">
        <v>0.4583333333333333</v>
      </c>
      <c r="O39" s="123"/>
      <c r="P39" s="51" t="s">
        <v>10</v>
      </c>
      <c r="Q39" s="124" t="str">
        <f t="shared" si="0"/>
        <v>FC高津</v>
      </c>
      <c r="R39" s="123"/>
      <c r="S39" s="123"/>
      <c r="T39" s="123"/>
      <c r="U39" s="125"/>
      <c r="V39" s="52"/>
      <c r="W39" s="53" t="s">
        <v>87</v>
      </c>
      <c r="X39" s="54"/>
      <c r="Y39" s="51" t="s">
        <v>63</v>
      </c>
      <c r="Z39" s="124" t="str">
        <f t="shared" si="1"/>
        <v>鷹SC</v>
      </c>
      <c r="AA39" s="123"/>
      <c r="AB39" s="123"/>
      <c r="AC39" s="123"/>
      <c r="AD39" s="125"/>
      <c r="AE39" s="55" t="s">
        <v>139</v>
      </c>
      <c r="AF39" s="182"/>
      <c r="AG39" s="123"/>
      <c r="AH39" s="123"/>
      <c r="AI39" s="123"/>
      <c r="AJ39" s="132"/>
    </row>
    <row r="40" spans="1:36" ht="15" customHeight="1">
      <c r="A40" s="65" t="s">
        <v>140</v>
      </c>
      <c r="B40" s="100"/>
      <c r="C40" s="100"/>
      <c r="D40" s="103"/>
      <c r="E40" s="106"/>
      <c r="F40" s="119"/>
      <c r="G40" s="120"/>
      <c r="H40" s="120"/>
      <c r="I40" s="120"/>
      <c r="J40" s="120"/>
      <c r="K40" s="120"/>
      <c r="L40" s="121"/>
      <c r="M40" s="50">
        <v>14</v>
      </c>
      <c r="N40" s="110">
        <v>0.5</v>
      </c>
      <c r="O40" s="126"/>
      <c r="P40" s="51" t="s">
        <v>33</v>
      </c>
      <c r="Q40" s="124" t="str">
        <f t="shared" si="0"/>
        <v>七栄FC</v>
      </c>
      <c r="R40" s="123"/>
      <c r="S40" s="123"/>
      <c r="T40" s="123"/>
      <c r="U40" s="125"/>
      <c r="V40" s="52"/>
      <c r="W40" s="53" t="s">
        <v>87</v>
      </c>
      <c r="X40" s="54"/>
      <c r="Y40" s="51" t="s">
        <v>44</v>
      </c>
      <c r="Z40" s="124" t="str">
        <f t="shared" si="1"/>
        <v>バディーSC
千葉 B</v>
      </c>
      <c r="AA40" s="123"/>
      <c r="AB40" s="123"/>
      <c r="AC40" s="123"/>
      <c r="AD40" s="125"/>
      <c r="AE40" s="55" t="s">
        <v>141</v>
      </c>
      <c r="AF40" s="182"/>
      <c r="AG40" s="123"/>
      <c r="AH40" s="123"/>
      <c r="AI40" s="123"/>
      <c r="AJ40" s="132"/>
    </row>
    <row r="41" spans="1:36" ht="15" customHeight="1">
      <c r="A41" s="65" t="s">
        <v>142</v>
      </c>
      <c r="B41" s="100"/>
      <c r="C41" s="100"/>
      <c r="D41" s="103"/>
      <c r="E41" s="106"/>
      <c r="F41" s="108"/>
      <c r="G41" s="101"/>
      <c r="H41" s="101"/>
      <c r="I41" s="101"/>
      <c r="J41" s="101"/>
      <c r="K41" s="101"/>
      <c r="L41" s="109"/>
      <c r="M41" s="58">
        <v>15</v>
      </c>
      <c r="N41" s="110">
        <v>0.5416666666666666</v>
      </c>
      <c r="O41" s="111"/>
      <c r="P41" s="59" t="s">
        <v>54</v>
      </c>
      <c r="Q41" s="112" t="str">
        <f t="shared" si="0"/>
        <v>Jホグワーツ</v>
      </c>
      <c r="R41" s="113"/>
      <c r="S41" s="113"/>
      <c r="T41" s="113"/>
      <c r="U41" s="114"/>
      <c r="V41" s="60"/>
      <c r="W41" s="61" t="s">
        <v>87</v>
      </c>
      <c r="X41" s="62"/>
      <c r="Y41" s="59" t="s">
        <v>63</v>
      </c>
      <c r="Z41" s="112" t="str">
        <f t="shared" si="1"/>
        <v>鷹SC</v>
      </c>
      <c r="AA41" s="113"/>
      <c r="AB41" s="113"/>
      <c r="AC41" s="113"/>
      <c r="AD41" s="114"/>
      <c r="AE41" s="63" t="s">
        <v>143</v>
      </c>
      <c r="AF41" s="180"/>
      <c r="AG41" s="113"/>
      <c r="AH41" s="113"/>
      <c r="AI41" s="113"/>
      <c r="AJ41" s="134"/>
    </row>
    <row r="42" spans="1:36" ht="15" customHeight="1">
      <c r="A42" s="42" t="s">
        <v>83</v>
      </c>
      <c r="B42" s="100"/>
      <c r="C42" s="100"/>
      <c r="D42" s="103"/>
      <c r="E42" s="106"/>
      <c r="F42" s="127" t="s">
        <v>144</v>
      </c>
      <c r="G42" s="91"/>
      <c r="H42" s="91"/>
      <c r="I42" s="91"/>
      <c r="J42" s="91"/>
      <c r="K42" s="91"/>
      <c r="L42" s="128"/>
      <c r="M42" s="43">
        <v>16</v>
      </c>
      <c r="N42" s="117">
        <v>0.375</v>
      </c>
      <c r="O42" s="118"/>
      <c r="P42" s="44" t="s">
        <v>23</v>
      </c>
      <c r="Q42" s="129" t="str">
        <f t="shared" si="0"/>
        <v>北貝塚FC</v>
      </c>
      <c r="R42" s="118"/>
      <c r="S42" s="118"/>
      <c r="T42" s="118"/>
      <c r="U42" s="130"/>
      <c r="V42" s="45"/>
      <c r="W42" s="46" t="s">
        <v>87</v>
      </c>
      <c r="X42" s="47"/>
      <c r="Y42" s="44" t="s">
        <v>35</v>
      </c>
      <c r="Z42" s="129" t="str">
        <f t="shared" si="1"/>
        <v>白幡FC</v>
      </c>
      <c r="AA42" s="118"/>
      <c r="AB42" s="118"/>
      <c r="AC42" s="118"/>
      <c r="AD42" s="130"/>
      <c r="AE42" s="48" t="s">
        <v>145</v>
      </c>
      <c r="AF42" s="181"/>
      <c r="AG42" s="118"/>
      <c r="AH42" s="118"/>
      <c r="AI42" s="118"/>
      <c r="AJ42" s="136"/>
    </row>
    <row r="43" spans="1:36" ht="15" customHeight="1">
      <c r="A43" s="64" t="s">
        <v>104</v>
      </c>
      <c r="B43" s="100"/>
      <c r="C43" s="100"/>
      <c r="D43" s="103"/>
      <c r="E43" s="106"/>
      <c r="F43" s="119" t="s">
        <v>146</v>
      </c>
      <c r="G43" s="120"/>
      <c r="H43" s="120"/>
      <c r="I43" s="120"/>
      <c r="J43" s="120"/>
      <c r="K43" s="120"/>
      <c r="L43" s="121"/>
      <c r="M43" s="50">
        <v>17</v>
      </c>
      <c r="N43" s="122">
        <v>0.4166666666666667</v>
      </c>
      <c r="O43" s="123"/>
      <c r="P43" s="51" t="s">
        <v>46</v>
      </c>
      <c r="Q43" s="124" t="str">
        <f t="shared" si="0"/>
        <v>CIイレブン</v>
      </c>
      <c r="R43" s="123"/>
      <c r="S43" s="123"/>
      <c r="T43" s="123"/>
      <c r="U43" s="125"/>
      <c r="V43" s="52"/>
      <c r="W43" s="53" t="s">
        <v>87</v>
      </c>
      <c r="X43" s="54"/>
      <c r="Y43" s="51" t="s">
        <v>56</v>
      </c>
      <c r="Z43" s="124" t="str">
        <f t="shared" si="1"/>
        <v>クレシエンテ
成東FC</v>
      </c>
      <c r="AA43" s="123"/>
      <c r="AB43" s="123"/>
      <c r="AC43" s="123"/>
      <c r="AD43" s="125"/>
      <c r="AE43" s="55" t="s">
        <v>147</v>
      </c>
      <c r="AF43" s="182"/>
      <c r="AG43" s="123"/>
      <c r="AH43" s="123"/>
      <c r="AI43" s="123"/>
      <c r="AJ43" s="132"/>
    </row>
    <row r="44" spans="1:36" ht="15" customHeight="1">
      <c r="A44" s="56" t="s">
        <v>92</v>
      </c>
      <c r="B44" s="100"/>
      <c r="C44" s="100"/>
      <c r="D44" s="103"/>
      <c r="E44" s="106"/>
      <c r="F44" s="119"/>
      <c r="G44" s="120"/>
      <c r="H44" s="120"/>
      <c r="I44" s="120"/>
      <c r="J44" s="120"/>
      <c r="K44" s="120"/>
      <c r="L44" s="121"/>
      <c r="M44" s="50">
        <v>18</v>
      </c>
      <c r="N44" s="122">
        <v>0.4583333333333333</v>
      </c>
      <c r="O44" s="123"/>
      <c r="P44" s="51" t="s">
        <v>23</v>
      </c>
      <c r="Q44" s="124" t="str">
        <f t="shared" si="0"/>
        <v>北貝塚FC</v>
      </c>
      <c r="R44" s="123"/>
      <c r="S44" s="123"/>
      <c r="T44" s="123"/>
      <c r="U44" s="125"/>
      <c r="V44" s="52"/>
      <c r="W44" s="53" t="s">
        <v>87</v>
      </c>
      <c r="X44" s="54"/>
      <c r="Y44" s="51" t="s">
        <v>65</v>
      </c>
      <c r="Z44" s="124" t="str">
        <f t="shared" si="1"/>
        <v>西小中台FC</v>
      </c>
      <c r="AA44" s="123"/>
      <c r="AB44" s="123"/>
      <c r="AC44" s="123"/>
      <c r="AD44" s="125"/>
      <c r="AE44" s="55" t="s">
        <v>148</v>
      </c>
      <c r="AF44" s="182"/>
      <c r="AG44" s="123"/>
      <c r="AH44" s="123"/>
      <c r="AI44" s="123"/>
      <c r="AJ44" s="132"/>
    </row>
    <row r="45" spans="1:36" ht="15" customHeight="1">
      <c r="A45" s="65" t="s">
        <v>149</v>
      </c>
      <c r="B45" s="100"/>
      <c r="C45" s="100"/>
      <c r="D45" s="103"/>
      <c r="E45" s="106"/>
      <c r="F45" s="119"/>
      <c r="G45" s="120"/>
      <c r="H45" s="120"/>
      <c r="I45" s="120"/>
      <c r="J45" s="120"/>
      <c r="K45" s="120"/>
      <c r="L45" s="121"/>
      <c r="M45" s="58">
        <v>19</v>
      </c>
      <c r="N45" s="110">
        <v>0.5</v>
      </c>
      <c r="O45" s="126"/>
      <c r="P45" s="51" t="s">
        <v>35</v>
      </c>
      <c r="Q45" s="124" t="str">
        <f t="shared" si="0"/>
        <v>白幡FC</v>
      </c>
      <c r="R45" s="123"/>
      <c r="S45" s="123"/>
      <c r="T45" s="123"/>
      <c r="U45" s="125"/>
      <c r="V45" s="52"/>
      <c r="W45" s="53" t="s">
        <v>87</v>
      </c>
      <c r="X45" s="54"/>
      <c r="Y45" s="51" t="s">
        <v>46</v>
      </c>
      <c r="Z45" s="124" t="str">
        <f t="shared" si="1"/>
        <v>CIイレブン</v>
      </c>
      <c r="AA45" s="123"/>
      <c r="AB45" s="123"/>
      <c r="AC45" s="123"/>
      <c r="AD45" s="125"/>
      <c r="AE45" s="55" t="s">
        <v>147</v>
      </c>
      <c r="AF45" s="182"/>
      <c r="AG45" s="123"/>
      <c r="AH45" s="123"/>
      <c r="AI45" s="123"/>
      <c r="AJ45" s="132"/>
    </row>
    <row r="46" spans="1:36" ht="15" customHeight="1">
      <c r="A46" s="65" t="s">
        <v>150</v>
      </c>
      <c r="B46" s="101"/>
      <c r="C46" s="101"/>
      <c r="D46" s="104"/>
      <c r="E46" s="107"/>
      <c r="F46" s="108"/>
      <c r="G46" s="101"/>
      <c r="H46" s="101"/>
      <c r="I46" s="101"/>
      <c r="J46" s="101"/>
      <c r="K46" s="101"/>
      <c r="L46" s="109"/>
      <c r="M46" s="66">
        <v>20</v>
      </c>
      <c r="N46" s="110">
        <v>0.5416666666666666</v>
      </c>
      <c r="O46" s="111"/>
      <c r="P46" s="59" t="s">
        <v>56</v>
      </c>
      <c r="Q46" s="112" t="str">
        <f t="shared" si="0"/>
        <v>クレシエンテ
成東FC</v>
      </c>
      <c r="R46" s="113"/>
      <c r="S46" s="113"/>
      <c r="T46" s="113"/>
      <c r="U46" s="114"/>
      <c r="V46" s="60"/>
      <c r="W46" s="61" t="s">
        <v>87</v>
      </c>
      <c r="X46" s="62"/>
      <c r="Y46" s="59" t="s">
        <v>65</v>
      </c>
      <c r="Z46" s="112" t="str">
        <f t="shared" si="1"/>
        <v>西小中台FC</v>
      </c>
      <c r="AA46" s="113"/>
      <c r="AB46" s="113"/>
      <c r="AC46" s="113"/>
      <c r="AD46" s="114"/>
      <c r="AE46" s="67" t="s">
        <v>151</v>
      </c>
      <c r="AF46" s="180"/>
      <c r="AG46" s="113"/>
      <c r="AH46" s="113"/>
      <c r="AI46" s="113"/>
      <c r="AJ46" s="134"/>
    </row>
    <row r="47" spans="1:36" ht="15" customHeight="1">
      <c r="A47" s="42" t="s">
        <v>83</v>
      </c>
      <c r="B47" s="99">
        <v>3</v>
      </c>
      <c r="C47" s="91"/>
      <c r="D47" s="102">
        <v>5</v>
      </c>
      <c r="E47" s="105">
        <v>21</v>
      </c>
      <c r="F47" s="127"/>
      <c r="G47" s="91"/>
      <c r="H47" s="91"/>
      <c r="I47" s="91"/>
      <c r="J47" s="91"/>
      <c r="K47" s="91"/>
      <c r="L47" s="128"/>
      <c r="M47" s="43">
        <v>21</v>
      </c>
      <c r="N47" s="117">
        <v>0.375</v>
      </c>
      <c r="O47" s="118"/>
      <c r="P47" s="44" t="s">
        <v>10</v>
      </c>
      <c r="Q47" s="129" t="str">
        <f t="shared" si="0"/>
        <v>FC高津</v>
      </c>
      <c r="R47" s="118"/>
      <c r="S47" s="118"/>
      <c r="T47" s="118"/>
      <c r="U47" s="130"/>
      <c r="V47" s="45"/>
      <c r="W47" s="46" t="s">
        <v>87</v>
      </c>
      <c r="X47" s="47"/>
      <c r="Y47" s="44" t="s">
        <v>35</v>
      </c>
      <c r="Z47" s="129" t="str">
        <f t="shared" si="1"/>
        <v>白幡FC</v>
      </c>
      <c r="AA47" s="118"/>
      <c r="AB47" s="118"/>
      <c r="AC47" s="118"/>
      <c r="AD47" s="130"/>
      <c r="AE47" s="48" t="s">
        <v>152</v>
      </c>
      <c r="AF47" s="181" t="s">
        <v>153</v>
      </c>
      <c r="AG47" s="118"/>
      <c r="AH47" s="118"/>
      <c r="AI47" s="118"/>
      <c r="AJ47" s="136"/>
    </row>
    <row r="48" spans="1:36" ht="15" customHeight="1">
      <c r="A48" s="64" t="s">
        <v>103</v>
      </c>
      <c r="B48" s="100"/>
      <c r="C48" s="100"/>
      <c r="D48" s="103"/>
      <c r="E48" s="106"/>
      <c r="F48" s="119" t="s">
        <v>154</v>
      </c>
      <c r="G48" s="120"/>
      <c r="H48" s="120"/>
      <c r="I48" s="120"/>
      <c r="J48" s="120"/>
      <c r="K48" s="120"/>
      <c r="L48" s="121"/>
      <c r="M48" s="50">
        <v>22</v>
      </c>
      <c r="N48" s="122">
        <v>0.4166666666666667</v>
      </c>
      <c r="O48" s="123"/>
      <c r="P48" s="51" t="s">
        <v>54</v>
      </c>
      <c r="Q48" s="124" t="str">
        <f t="shared" si="0"/>
        <v>Jホグワーツ</v>
      </c>
      <c r="R48" s="123"/>
      <c r="S48" s="123"/>
      <c r="T48" s="123"/>
      <c r="U48" s="125"/>
      <c r="V48" s="52"/>
      <c r="W48" s="53" t="s">
        <v>87</v>
      </c>
      <c r="X48" s="54"/>
      <c r="Y48" s="51" t="s">
        <v>65</v>
      </c>
      <c r="Z48" s="124" t="str">
        <f t="shared" si="1"/>
        <v>西小中台FC</v>
      </c>
      <c r="AA48" s="123"/>
      <c r="AB48" s="123"/>
      <c r="AC48" s="123"/>
      <c r="AD48" s="125"/>
      <c r="AE48" s="55" t="s">
        <v>155</v>
      </c>
      <c r="AF48" s="182" t="s">
        <v>156</v>
      </c>
      <c r="AG48" s="123"/>
      <c r="AH48" s="123"/>
      <c r="AI48" s="123"/>
      <c r="AJ48" s="132"/>
    </row>
    <row r="49" spans="1:36" ht="15" customHeight="1">
      <c r="A49" s="56" t="s">
        <v>92</v>
      </c>
      <c r="B49" s="100"/>
      <c r="C49" s="100"/>
      <c r="D49" s="103"/>
      <c r="E49" s="106"/>
      <c r="F49" s="119" t="s">
        <v>157</v>
      </c>
      <c r="G49" s="120"/>
      <c r="H49" s="120"/>
      <c r="I49" s="120"/>
      <c r="J49" s="120"/>
      <c r="K49" s="120"/>
      <c r="L49" s="121"/>
      <c r="M49" s="50">
        <v>23</v>
      </c>
      <c r="N49" s="122">
        <v>0.4583333333333333</v>
      </c>
      <c r="O49" s="123"/>
      <c r="P49" s="51" t="s">
        <v>10</v>
      </c>
      <c r="Q49" s="124" t="str">
        <f t="shared" si="0"/>
        <v>FC高津</v>
      </c>
      <c r="R49" s="123"/>
      <c r="S49" s="123"/>
      <c r="T49" s="123"/>
      <c r="U49" s="125"/>
      <c r="V49" s="52"/>
      <c r="W49" s="53" t="s">
        <v>87</v>
      </c>
      <c r="X49" s="54"/>
      <c r="Y49" s="51" t="s">
        <v>46</v>
      </c>
      <c r="Z49" s="124" t="str">
        <f t="shared" si="1"/>
        <v>CIイレブン</v>
      </c>
      <c r="AA49" s="123"/>
      <c r="AB49" s="123"/>
      <c r="AC49" s="123"/>
      <c r="AD49" s="125"/>
      <c r="AE49" s="55" t="s">
        <v>158</v>
      </c>
      <c r="AF49" s="182" t="s">
        <v>159</v>
      </c>
      <c r="AG49" s="123"/>
      <c r="AH49" s="123"/>
      <c r="AI49" s="123"/>
      <c r="AJ49" s="132"/>
    </row>
    <row r="50" spans="1:36" ht="15" customHeight="1">
      <c r="A50" s="65" t="s">
        <v>160</v>
      </c>
      <c r="B50" s="100"/>
      <c r="C50" s="100"/>
      <c r="D50" s="103"/>
      <c r="E50" s="106"/>
      <c r="F50" s="119"/>
      <c r="G50" s="120"/>
      <c r="H50" s="120"/>
      <c r="I50" s="120"/>
      <c r="J50" s="120"/>
      <c r="K50" s="120"/>
      <c r="L50" s="121"/>
      <c r="M50" s="50">
        <v>24</v>
      </c>
      <c r="N50" s="110">
        <v>0.5</v>
      </c>
      <c r="O50" s="126"/>
      <c r="P50" s="51" t="s">
        <v>35</v>
      </c>
      <c r="Q50" s="124" t="str">
        <f t="shared" si="0"/>
        <v>白幡FC</v>
      </c>
      <c r="R50" s="123"/>
      <c r="S50" s="123"/>
      <c r="T50" s="123"/>
      <c r="U50" s="125"/>
      <c r="V50" s="52"/>
      <c r="W50" s="53" t="s">
        <v>87</v>
      </c>
      <c r="X50" s="54"/>
      <c r="Y50" s="51" t="s">
        <v>54</v>
      </c>
      <c r="Z50" s="124" t="str">
        <f t="shared" si="1"/>
        <v>Jホグワーツ</v>
      </c>
      <c r="AA50" s="123"/>
      <c r="AB50" s="123"/>
      <c r="AC50" s="123"/>
      <c r="AD50" s="125"/>
      <c r="AE50" s="55" t="s">
        <v>161</v>
      </c>
      <c r="AF50" s="182"/>
      <c r="AG50" s="123"/>
      <c r="AH50" s="123"/>
      <c r="AI50" s="123"/>
      <c r="AJ50" s="132"/>
    </row>
    <row r="51" spans="1:36" ht="15" customHeight="1">
      <c r="A51" s="65" t="s">
        <v>162</v>
      </c>
      <c r="B51" s="100"/>
      <c r="C51" s="100"/>
      <c r="D51" s="103"/>
      <c r="E51" s="106"/>
      <c r="F51" s="108"/>
      <c r="G51" s="101"/>
      <c r="H51" s="101"/>
      <c r="I51" s="101"/>
      <c r="J51" s="101"/>
      <c r="K51" s="101"/>
      <c r="L51" s="109"/>
      <c r="M51" s="58"/>
      <c r="N51" s="110"/>
      <c r="O51" s="111"/>
      <c r="P51" s="59"/>
      <c r="Q51" s="112">
        <f>IF(P51="","",VLOOKUP(P51,$AO:$AP,2,0))</f>
      </c>
      <c r="R51" s="113"/>
      <c r="S51" s="113"/>
      <c r="T51" s="113"/>
      <c r="U51" s="114"/>
      <c r="V51" s="68"/>
      <c r="W51" s="61" t="s">
        <v>87</v>
      </c>
      <c r="X51" s="69"/>
      <c r="Y51" s="59"/>
      <c r="Z51" s="112">
        <f>IF(Y51="","",VLOOKUP(Y51,$AO:$AP,2,0))</f>
      </c>
      <c r="AA51" s="113"/>
      <c r="AB51" s="113"/>
      <c r="AC51" s="113"/>
      <c r="AD51" s="114"/>
      <c r="AE51" s="63"/>
      <c r="AF51" s="180"/>
      <c r="AG51" s="113"/>
      <c r="AH51" s="113"/>
      <c r="AI51" s="113"/>
      <c r="AJ51" s="134"/>
    </row>
    <row r="52" spans="1:36" ht="15" customHeight="1">
      <c r="A52" s="42" t="s">
        <v>83</v>
      </c>
      <c r="B52" s="100"/>
      <c r="C52" s="100"/>
      <c r="D52" s="103"/>
      <c r="E52" s="106"/>
      <c r="F52" s="127"/>
      <c r="G52" s="91"/>
      <c r="H52" s="91"/>
      <c r="I52" s="91"/>
      <c r="J52" s="91"/>
      <c r="K52" s="91"/>
      <c r="L52" s="128"/>
      <c r="M52" s="43">
        <v>25</v>
      </c>
      <c r="N52" s="117">
        <v>0.375</v>
      </c>
      <c r="O52" s="118"/>
      <c r="P52" s="44" t="s">
        <v>23</v>
      </c>
      <c r="Q52" s="129" t="str">
        <f aca="true" t="shared" si="2" ref="Q52:Q58">VLOOKUP(P52,$AO:$AP,2,0)</f>
        <v>北貝塚FC</v>
      </c>
      <c r="R52" s="118"/>
      <c r="S52" s="118"/>
      <c r="T52" s="118"/>
      <c r="U52" s="130"/>
      <c r="V52" s="45"/>
      <c r="W52" s="46" t="s">
        <v>87</v>
      </c>
      <c r="X52" s="47"/>
      <c r="Y52" s="44" t="s">
        <v>44</v>
      </c>
      <c r="Z52" s="129" t="str">
        <f aca="true" t="shared" si="3" ref="Z52:Z58">VLOOKUP(Y52,$AO:$AP,2,0)</f>
        <v>バディーSC
千葉 B</v>
      </c>
      <c r="AA52" s="118"/>
      <c r="AB52" s="118"/>
      <c r="AC52" s="118"/>
      <c r="AD52" s="130"/>
      <c r="AE52" s="48" t="s">
        <v>163</v>
      </c>
      <c r="AF52" s="181" t="s">
        <v>164</v>
      </c>
      <c r="AG52" s="118"/>
      <c r="AH52" s="118"/>
      <c r="AI52" s="118"/>
      <c r="AJ52" s="136"/>
    </row>
    <row r="53" spans="1:36" ht="15" customHeight="1">
      <c r="A53" s="64" t="s">
        <v>105</v>
      </c>
      <c r="B53" s="100"/>
      <c r="C53" s="100"/>
      <c r="D53" s="103"/>
      <c r="E53" s="106"/>
      <c r="F53" s="119" t="s">
        <v>154</v>
      </c>
      <c r="G53" s="120"/>
      <c r="H53" s="120"/>
      <c r="I53" s="120"/>
      <c r="J53" s="120"/>
      <c r="K53" s="120"/>
      <c r="L53" s="121"/>
      <c r="M53" s="50">
        <v>26</v>
      </c>
      <c r="N53" s="122">
        <v>0.4166666666666667</v>
      </c>
      <c r="O53" s="123"/>
      <c r="P53" s="51" t="s">
        <v>33</v>
      </c>
      <c r="Q53" s="124" t="str">
        <f t="shared" si="2"/>
        <v>七栄FC</v>
      </c>
      <c r="R53" s="123"/>
      <c r="S53" s="123"/>
      <c r="T53" s="123"/>
      <c r="U53" s="125"/>
      <c r="V53" s="52"/>
      <c r="W53" s="53" t="s">
        <v>87</v>
      </c>
      <c r="X53" s="54"/>
      <c r="Y53" s="51" t="s">
        <v>56</v>
      </c>
      <c r="Z53" s="124" t="str">
        <f t="shared" si="3"/>
        <v>クレシエンテ
成東FC</v>
      </c>
      <c r="AA53" s="123"/>
      <c r="AB53" s="123"/>
      <c r="AC53" s="123"/>
      <c r="AD53" s="125"/>
      <c r="AE53" s="55" t="s">
        <v>165</v>
      </c>
      <c r="AF53" s="182"/>
      <c r="AG53" s="123"/>
      <c r="AH53" s="123"/>
      <c r="AI53" s="123"/>
      <c r="AJ53" s="132"/>
    </row>
    <row r="54" spans="1:36" ht="15" customHeight="1">
      <c r="A54" s="56" t="s">
        <v>92</v>
      </c>
      <c r="B54" s="100"/>
      <c r="C54" s="100"/>
      <c r="D54" s="103"/>
      <c r="E54" s="106"/>
      <c r="F54" s="119" t="s">
        <v>157</v>
      </c>
      <c r="G54" s="120"/>
      <c r="H54" s="120"/>
      <c r="I54" s="120"/>
      <c r="J54" s="120"/>
      <c r="K54" s="120"/>
      <c r="L54" s="121"/>
      <c r="M54" s="50">
        <v>27</v>
      </c>
      <c r="N54" s="122">
        <v>0.4583333333333333</v>
      </c>
      <c r="O54" s="123"/>
      <c r="P54" s="51" t="s">
        <v>23</v>
      </c>
      <c r="Q54" s="124" t="str">
        <f t="shared" si="2"/>
        <v>北貝塚FC</v>
      </c>
      <c r="R54" s="123"/>
      <c r="S54" s="123"/>
      <c r="T54" s="123"/>
      <c r="U54" s="125"/>
      <c r="V54" s="52"/>
      <c r="W54" s="53" t="s">
        <v>87</v>
      </c>
      <c r="X54" s="54"/>
      <c r="Y54" s="51" t="s">
        <v>63</v>
      </c>
      <c r="Z54" s="124" t="str">
        <f t="shared" si="3"/>
        <v>鷹SC</v>
      </c>
      <c r="AA54" s="123"/>
      <c r="AB54" s="123"/>
      <c r="AC54" s="123"/>
      <c r="AD54" s="125"/>
      <c r="AE54" s="55" t="s">
        <v>143</v>
      </c>
      <c r="AF54" s="182"/>
      <c r="AG54" s="123"/>
      <c r="AH54" s="123"/>
      <c r="AI54" s="123"/>
      <c r="AJ54" s="132"/>
    </row>
    <row r="55" spans="1:36" ht="15" customHeight="1">
      <c r="A55" s="65" t="s">
        <v>166</v>
      </c>
      <c r="B55" s="100"/>
      <c r="C55" s="100"/>
      <c r="D55" s="103"/>
      <c r="E55" s="106"/>
      <c r="F55" s="119"/>
      <c r="G55" s="120"/>
      <c r="H55" s="120"/>
      <c r="I55" s="120"/>
      <c r="J55" s="120"/>
      <c r="K55" s="120"/>
      <c r="L55" s="121"/>
      <c r="M55" s="50">
        <v>28</v>
      </c>
      <c r="N55" s="110">
        <v>0.5</v>
      </c>
      <c r="O55" s="126"/>
      <c r="P55" s="51" t="s">
        <v>44</v>
      </c>
      <c r="Q55" s="124" t="str">
        <f t="shared" si="2"/>
        <v>バディーSC
千葉 B</v>
      </c>
      <c r="R55" s="123"/>
      <c r="S55" s="123"/>
      <c r="T55" s="123"/>
      <c r="U55" s="125"/>
      <c r="V55" s="52"/>
      <c r="W55" s="53" t="s">
        <v>87</v>
      </c>
      <c r="X55" s="54"/>
      <c r="Y55" s="51" t="s">
        <v>56</v>
      </c>
      <c r="Z55" s="124" t="str">
        <f t="shared" si="3"/>
        <v>クレシエンテ
成東FC</v>
      </c>
      <c r="AA55" s="123"/>
      <c r="AB55" s="123"/>
      <c r="AC55" s="123"/>
      <c r="AD55" s="125"/>
      <c r="AE55" s="55" t="s">
        <v>167</v>
      </c>
      <c r="AF55" s="182"/>
      <c r="AG55" s="123"/>
      <c r="AH55" s="123"/>
      <c r="AI55" s="123"/>
      <c r="AJ55" s="132"/>
    </row>
    <row r="56" spans="1:36" ht="15" customHeight="1">
      <c r="A56" s="65" t="s">
        <v>168</v>
      </c>
      <c r="B56" s="101"/>
      <c r="C56" s="101"/>
      <c r="D56" s="104"/>
      <c r="E56" s="107"/>
      <c r="F56" s="108"/>
      <c r="G56" s="101"/>
      <c r="H56" s="101"/>
      <c r="I56" s="101"/>
      <c r="J56" s="101"/>
      <c r="K56" s="101"/>
      <c r="L56" s="109"/>
      <c r="M56" s="66">
        <v>29</v>
      </c>
      <c r="N56" s="110">
        <v>0.5416666666666666</v>
      </c>
      <c r="O56" s="111"/>
      <c r="P56" s="59" t="s">
        <v>33</v>
      </c>
      <c r="Q56" s="112" t="str">
        <f t="shared" si="2"/>
        <v>七栄FC</v>
      </c>
      <c r="R56" s="113"/>
      <c r="S56" s="113"/>
      <c r="T56" s="113"/>
      <c r="U56" s="114"/>
      <c r="V56" s="60"/>
      <c r="W56" s="61" t="s">
        <v>87</v>
      </c>
      <c r="X56" s="62"/>
      <c r="Y56" s="59" t="s">
        <v>63</v>
      </c>
      <c r="Z56" s="112" t="str">
        <f t="shared" si="3"/>
        <v>鷹SC</v>
      </c>
      <c r="AA56" s="113"/>
      <c r="AB56" s="113"/>
      <c r="AC56" s="113"/>
      <c r="AD56" s="114"/>
      <c r="AE56" s="67" t="s">
        <v>169</v>
      </c>
      <c r="AF56" s="180"/>
      <c r="AG56" s="113"/>
      <c r="AH56" s="113"/>
      <c r="AI56" s="113"/>
      <c r="AJ56" s="134"/>
    </row>
    <row r="57" spans="1:36" ht="15" customHeight="1">
      <c r="A57" s="42" t="s">
        <v>83</v>
      </c>
      <c r="B57" s="99">
        <v>4</v>
      </c>
      <c r="C57" s="91"/>
      <c r="D57" s="102">
        <v>6</v>
      </c>
      <c r="E57" s="105">
        <v>21</v>
      </c>
      <c r="F57" s="127" t="s">
        <v>170</v>
      </c>
      <c r="G57" s="91"/>
      <c r="H57" s="91"/>
      <c r="I57" s="91"/>
      <c r="J57" s="91"/>
      <c r="K57" s="91"/>
      <c r="L57" s="128"/>
      <c r="M57" s="43">
        <v>30</v>
      </c>
      <c r="N57" s="117">
        <v>0.375</v>
      </c>
      <c r="O57" s="118"/>
      <c r="P57" s="44" t="s">
        <v>10</v>
      </c>
      <c r="Q57" s="129" t="str">
        <f t="shared" si="2"/>
        <v>FC高津</v>
      </c>
      <c r="R57" s="118"/>
      <c r="S57" s="118"/>
      <c r="T57" s="118"/>
      <c r="U57" s="130"/>
      <c r="V57" s="45"/>
      <c r="W57" s="46" t="s">
        <v>87</v>
      </c>
      <c r="X57" s="47"/>
      <c r="Y57" s="44" t="s">
        <v>54</v>
      </c>
      <c r="Z57" s="129" t="str">
        <f t="shared" si="3"/>
        <v>Jホグワーツ</v>
      </c>
      <c r="AA57" s="118"/>
      <c r="AB57" s="118"/>
      <c r="AC57" s="118"/>
      <c r="AD57" s="130"/>
      <c r="AE57" s="48" t="s">
        <v>171</v>
      </c>
      <c r="AF57" s="181"/>
      <c r="AG57" s="118"/>
      <c r="AH57" s="118"/>
      <c r="AI57" s="118"/>
      <c r="AJ57" s="136"/>
    </row>
    <row r="58" spans="1:36" ht="15" customHeight="1">
      <c r="A58" s="64" t="s">
        <v>172</v>
      </c>
      <c r="B58" s="100"/>
      <c r="C58" s="100"/>
      <c r="D58" s="103"/>
      <c r="E58" s="106"/>
      <c r="F58" s="119" t="s">
        <v>173</v>
      </c>
      <c r="G58" s="120"/>
      <c r="H58" s="120"/>
      <c r="I58" s="120"/>
      <c r="J58" s="120"/>
      <c r="K58" s="120"/>
      <c r="L58" s="121"/>
      <c r="M58" s="50">
        <v>31</v>
      </c>
      <c r="N58" s="122">
        <v>0.4166666666666667</v>
      </c>
      <c r="O58" s="123"/>
      <c r="P58" s="51" t="s">
        <v>23</v>
      </c>
      <c r="Q58" s="124" t="str">
        <f t="shared" si="2"/>
        <v>北貝塚FC</v>
      </c>
      <c r="R58" s="123"/>
      <c r="S58" s="123"/>
      <c r="T58" s="123"/>
      <c r="U58" s="125"/>
      <c r="V58" s="52"/>
      <c r="W58" s="53" t="s">
        <v>87</v>
      </c>
      <c r="X58" s="54"/>
      <c r="Y58" s="51" t="s">
        <v>56</v>
      </c>
      <c r="Z58" s="124" t="str">
        <f t="shared" si="3"/>
        <v>クレシエンテ
成東FC</v>
      </c>
      <c r="AA58" s="123"/>
      <c r="AB58" s="123"/>
      <c r="AC58" s="123"/>
      <c r="AD58" s="125"/>
      <c r="AE58" s="55" t="s">
        <v>174</v>
      </c>
      <c r="AF58" s="182"/>
      <c r="AG58" s="123"/>
      <c r="AH58" s="123"/>
      <c r="AI58" s="123"/>
      <c r="AJ58" s="132"/>
    </row>
    <row r="59" spans="1:36" ht="15" customHeight="1">
      <c r="A59" s="56" t="s">
        <v>92</v>
      </c>
      <c r="B59" s="100"/>
      <c r="C59" s="100"/>
      <c r="D59" s="103"/>
      <c r="E59" s="106"/>
      <c r="F59" s="183">
        <v>45088</v>
      </c>
      <c r="G59" s="120"/>
      <c r="H59" s="120"/>
      <c r="I59" s="120"/>
      <c r="J59" s="120"/>
      <c r="K59" s="120"/>
      <c r="L59" s="121"/>
      <c r="M59" s="50"/>
      <c r="N59" s="122"/>
      <c r="O59" s="123"/>
      <c r="P59" s="51"/>
      <c r="Q59" s="124">
        <f>IF(P59="","",VLOOKUP(P59,$AO:$AP,2,0))</f>
      </c>
      <c r="R59" s="123"/>
      <c r="S59" s="123"/>
      <c r="T59" s="123"/>
      <c r="U59" s="125"/>
      <c r="V59" s="70"/>
      <c r="W59" s="53" t="s">
        <v>87</v>
      </c>
      <c r="X59" s="71"/>
      <c r="Y59" s="51"/>
      <c r="Z59" s="124">
        <f>IF(Y59="","",VLOOKUP(Y59,$AO:$AP,2,0))</f>
      </c>
      <c r="AA59" s="123"/>
      <c r="AB59" s="123"/>
      <c r="AC59" s="123"/>
      <c r="AD59" s="125"/>
      <c r="AE59" s="55"/>
      <c r="AF59" s="182"/>
      <c r="AG59" s="123"/>
      <c r="AH59" s="123"/>
      <c r="AI59" s="123"/>
      <c r="AJ59" s="132"/>
    </row>
    <row r="60" spans="1:36" ht="15" customHeight="1">
      <c r="A60" s="65" t="s">
        <v>175</v>
      </c>
      <c r="B60" s="100"/>
      <c r="C60" s="100"/>
      <c r="D60" s="103"/>
      <c r="E60" s="106"/>
      <c r="F60" s="119"/>
      <c r="G60" s="120"/>
      <c r="H60" s="120"/>
      <c r="I60" s="120"/>
      <c r="J60" s="120"/>
      <c r="K60" s="120"/>
      <c r="L60" s="121"/>
      <c r="M60" s="50">
        <v>32</v>
      </c>
      <c r="N60" s="122">
        <v>0.5</v>
      </c>
      <c r="O60" s="125"/>
      <c r="P60" s="51" t="s">
        <v>23</v>
      </c>
      <c r="Q60" s="124" t="str">
        <f aca="true" t="shared" si="4" ref="Q60:Q67">VLOOKUP(P60,$AO:$AP,2,0)</f>
        <v>北貝塚FC</v>
      </c>
      <c r="R60" s="123"/>
      <c r="S60" s="123"/>
      <c r="T60" s="123"/>
      <c r="U60" s="125"/>
      <c r="V60" s="52"/>
      <c r="W60" s="53" t="s">
        <v>87</v>
      </c>
      <c r="X60" s="54"/>
      <c r="Y60" s="51" t="s">
        <v>54</v>
      </c>
      <c r="Z60" s="124" t="str">
        <f aca="true" t="shared" si="5" ref="Z60:Z67">VLOOKUP(Y60,$AO:$AP,2,0)</f>
        <v>Jホグワーツ</v>
      </c>
      <c r="AA60" s="123"/>
      <c r="AB60" s="123"/>
      <c r="AC60" s="123"/>
      <c r="AD60" s="125"/>
      <c r="AE60" s="55" t="s">
        <v>176</v>
      </c>
      <c r="AF60" s="182"/>
      <c r="AG60" s="123"/>
      <c r="AH60" s="123"/>
      <c r="AI60" s="123"/>
      <c r="AJ60" s="132"/>
    </row>
    <row r="61" spans="1:36" ht="15" customHeight="1">
      <c r="A61" s="65" t="s">
        <v>177</v>
      </c>
      <c r="B61" s="100"/>
      <c r="C61" s="100"/>
      <c r="D61" s="103"/>
      <c r="E61" s="106"/>
      <c r="F61" s="108"/>
      <c r="G61" s="101"/>
      <c r="H61" s="101"/>
      <c r="I61" s="101"/>
      <c r="J61" s="101"/>
      <c r="K61" s="101"/>
      <c r="L61" s="109"/>
      <c r="M61" s="50">
        <v>33</v>
      </c>
      <c r="N61" s="184">
        <v>0.5416666666666666</v>
      </c>
      <c r="O61" s="113"/>
      <c r="P61" s="59" t="s">
        <v>10</v>
      </c>
      <c r="Q61" s="112" t="str">
        <f t="shared" si="4"/>
        <v>FC高津</v>
      </c>
      <c r="R61" s="113"/>
      <c r="S61" s="113"/>
      <c r="T61" s="113"/>
      <c r="U61" s="114"/>
      <c r="V61" s="60"/>
      <c r="W61" s="61" t="s">
        <v>87</v>
      </c>
      <c r="X61" s="62"/>
      <c r="Y61" s="59" t="s">
        <v>56</v>
      </c>
      <c r="Z61" s="112" t="str">
        <f t="shared" si="5"/>
        <v>クレシエンテ
成東FC</v>
      </c>
      <c r="AA61" s="113"/>
      <c r="AB61" s="113"/>
      <c r="AC61" s="113"/>
      <c r="AD61" s="114"/>
      <c r="AE61" s="63" t="s">
        <v>178</v>
      </c>
      <c r="AF61" s="180"/>
      <c r="AG61" s="113"/>
      <c r="AH61" s="113"/>
      <c r="AI61" s="113"/>
      <c r="AJ61" s="134"/>
    </row>
    <row r="62" spans="1:36" ht="15" customHeight="1">
      <c r="A62" s="42" t="s">
        <v>83</v>
      </c>
      <c r="B62" s="100"/>
      <c r="C62" s="100"/>
      <c r="D62" s="103"/>
      <c r="E62" s="106"/>
      <c r="F62" s="127" t="s">
        <v>179</v>
      </c>
      <c r="G62" s="91"/>
      <c r="H62" s="91"/>
      <c r="I62" s="91"/>
      <c r="J62" s="91"/>
      <c r="K62" s="91"/>
      <c r="L62" s="128"/>
      <c r="M62" s="43">
        <v>34</v>
      </c>
      <c r="N62" s="117">
        <v>0.375</v>
      </c>
      <c r="O62" s="118"/>
      <c r="P62" s="44" t="s">
        <v>46</v>
      </c>
      <c r="Q62" s="129" t="str">
        <f t="shared" si="4"/>
        <v>CIイレブン</v>
      </c>
      <c r="R62" s="118"/>
      <c r="S62" s="118"/>
      <c r="T62" s="118"/>
      <c r="U62" s="130"/>
      <c r="V62" s="45"/>
      <c r="W62" s="46" t="s">
        <v>87</v>
      </c>
      <c r="X62" s="47"/>
      <c r="Y62" s="44" t="s">
        <v>63</v>
      </c>
      <c r="Z62" s="129" t="str">
        <f t="shared" si="5"/>
        <v>鷹SC</v>
      </c>
      <c r="AA62" s="118"/>
      <c r="AB62" s="118"/>
      <c r="AC62" s="118"/>
      <c r="AD62" s="130"/>
      <c r="AE62" s="48" t="s">
        <v>180</v>
      </c>
      <c r="AF62" s="181"/>
      <c r="AG62" s="118"/>
      <c r="AH62" s="118"/>
      <c r="AI62" s="118"/>
      <c r="AJ62" s="136"/>
    </row>
    <row r="63" spans="1:36" ht="15" customHeight="1">
      <c r="A63" s="64" t="s">
        <v>181</v>
      </c>
      <c r="B63" s="100"/>
      <c r="C63" s="100"/>
      <c r="D63" s="103"/>
      <c r="E63" s="106"/>
      <c r="F63" s="119" t="s">
        <v>182</v>
      </c>
      <c r="G63" s="120"/>
      <c r="H63" s="120"/>
      <c r="I63" s="120"/>
      <c r="J63" s="120"/>
      <c r="K63" s="120"/>
      <c r="L63" s="121"/>
      <c r="M63" s="50">
        <v>35</v>
      </c>
      <c r="N63" s="122">
        <v>0.4166666666666667</v>
      </c>
      <c r="O63" s="123"/>
      <c r="P63" s="51" t="s">
        <v>44</v>
      </c>
      <c r="Q63" s="124" t="str">
        <f t="shared" si="4"/>
        <v>バディーSC
千葉 B</v>
      </c>
      <c r="R63" s="123"/>
      <c r="S63" s="123"/>
      <c r="T63" s="123"/>
      <c r="U63" s="125"/>
      <c r="V63" s="52"/>
      <c r="W63" s="53" t="s">
        <v>87</v>
      </c>
      <c r="X63" s="54"/>
      <c r="Y63" s="51" t="s">
        <v>65</v>
      </c>
      <c r="Z63" s="124" t="str">
        <f t="shared" si="5"/>
        <v>西小中台FC</v>
      </c>
      <c r="AA63" s="123"/>
      <c r="AB63" s="123"/>
      <c r="AC63" s="123"/>
      <c r="AD63" s="125"/>
      <c r="AE63" s="55" t="s">
        <v>183</v>
      </c>
      <c r="AF63" s="182"/>
      <c r="AG63" s="123"/>
      <c r="AH63" s="123"/>
      <c r="AI63" s="123"/>
      <c r="AJ63" s="132"/>
    </row>
    <row r="64" spans="1:36" ht="15" customHeight="1">
      <c r="A64" s="56" t="s">
        <v>92</v>
      </c>
      <c r="B64" s="100"/>
      <c r="C64" s="100"/>
      <c r="D64" s="103"/>
      <c r="E64" s="106"/>
      <c r="F64" s="183">
        <v>45088</v>
      </c>
      <c r="G64" s="120"/>
      <c r="H64" s="120"/>
      <c r="I64" s="120"/>
      <c r="J64" s="120"/>
      <c r="K64" s="120"/>
      <c r="L64" s="121"/>
      <c r="M64" s="50">
        <v>36</v>
      </c>
      <c r="N64" s="122">
        <v>0.4583333333333333</v>
      </c>
      <c r="O64" s="123"/>
      <c r="P64" s="51" t="s">
        <v>33</v>
      </c>
      <c r="Q64" s="124" t="str">
        <f t="shared" si="4"/>
        <v>七栄FC</v>
      </c>
      <c r="R64" s="123"/>
      <c r="S64" s="123"/>
      <c r="T64" s="123"/>
      <c r="U64" s="125"/>
      <c r="V64" s="52"/>
      <c r="W64" s="53" t="s">
        <v>87</v>
      </c>
      <c r="X64" s="54"/>
      <c r="Y64" s="51" t="s">
        <v>46</v>
      </c>
      <c r="Z64" s="124" t="str">
        <f t="shared" si="5"/>
        <v>CIイレブン</v>
      </c>
      <c r="AA64" s="123"/>
      <c r="AB64" s="123"/>
      <c r="AC64" s="123"/>
      <c r="AD64" s="125"/>
      <c r="AE64" s="55" t="s">
        <v>184</v>
      </c>
      <c r="AF64" s="182"/>
      <c r="AG64" s="123"/>
      <c r="AH64" s="123"/>
      <c r="AI64" s="123"/>
      <c r="AJ64" s="132"/>
    </row>
    <row r="65" spans="1:36" ht="15" customHeight="1">
      <c r="A65" s="65" t="s">
        <v>185</v>
      </c>
      <c r="B65" s="100"/>
      <c r="C65" s="100"/>
      <c r="D65" s="103"/>
      <c r="E65" s="106"/>
      <c r="F65" s="119"/>
      <c r="G65" s="120"/>
      <c r="H65" s="120"/>
      <c r="I65" s="120"/>
      <c r="J65" s="120"/>
      <c r="K65" s="120"/>
      <c r="L65" s="121"/>
      <c r="M65" s="58">
        <v>37</v>
      </c>
      <c r="N65" s="122">
        <v>0.5</v>
      </c>
      <c r="O65" s="123"/>
      <c r="P65" s="51" t="s">
        <v>44</v>
      </c>
      <c r="Q65" s="124" t="str">
        <f t="shared" si="4"/>
        <v>バディーSC
千葉 B</v>
      </c>
      <c r="R65" s="123"/>
      <c r="S65" s="123"/>
      <c r="T65" s="123"/>
      <c r="U65" s="125"/>
      <c r="V65" s="52"/>
      <c r="W65" s="53" t="s">
        <v>87</v>
      </c>
      <c r="X65" s="54"/>
      <c r="Y65" s="51" t="s">
        <v>63</v>
      </c>
      <c r="Z65" s="124" t="str">
        <f t="shared" si="5"/>
        <v>鷹SC</v>
      </c>
      <c r="AA65" s="123"/>
      <c r="AB65" s="123"/>
      <c r="AC65" s="123"/>
      <c r="AD65" s="125"/>
      <c r="AE65" s="63" t="s">
        <v>186</v>
      </c>
      <c r="AF65" s="182"/>
      <c r="AG65" s="123"/>
      <c r="AH65" s="123"/>
      <c r="AI65" s="123"/>
      <c r="AJ65" s="132"/>
    </row>
    <row r="66" spans="1:36" ht="15" customHeight="1">
      <c r="A66" s="65" t="s">
        <v>187</v>
      </c>
      <c r="B66" s="101"/>
      <c r="C66" s="101"/>
      <c r="D66" s="104"/>
      <c r="E66" s="107"/>
      <c r="F66" s="108"/>
      <c r="G66" s="101"/>
      <c r="H66" s="101"/>
      <c r="I66" s="101"/>
      <c r="J66" s="101"/>
      <c r="K66" s="101"/>
      <c r="L66" s="109"/>
      <c r="M66" s="66">
        <v>38</v>
      </c>
      <c r="N66" s="184">
        <v>0.5416666666666666</v>
      </c>
      <c r="O66" s="114"/>
      <c r="P66" s="59" t="s">
        <v>35</v>
      </c>
      <c r="Q66" s="112" t="str">
        <f t="shared" si="4"/>
        <v>白幡FC</v>
      </c>
      <c r="R66" s="113"/>
      <c r="S66" s="113"/>
      <c r="T66" s="113"/>
      <c r="U66" s="114"/>
      <c r="V66" s="60"/>
      <c r="W66" s="61" t="s">
        <v>87</v>
      </c>
      <c r="X66" s="62"/>
      <c r="Y66" s="59" t="s">
        <v>65</v>
      </c>
      <c r="Z66" s="112" t="str">
        <f t="shared" si="5"/>
        <v>西小中台FC</v>
      </c>
      <c r="AA66" s="113"/>
      <c r="AB66" s="113"/>
      <c r="AC66" s="113"/>
      <c r="AD66" s="114"/>
      <c r="AE66" s="67" t="s">
        <v>188</v>
      </c>
      <c r="AF66" s="180"/>
      <c r="AG66" s="113"/>
      <c r="AH66" s="113"/>
      <c r="AI66" s="113"/>
      <c r="AJ66" s="134"/>
    </row>
    <row r="67" spans="1:36" ht="15" customHeight="1">
      <c r="A67" s="42" t="s">
        <v>83</v>
      </c>
      <c r="B67" s="99">
        <v>5</v>
      </c>
      <c r="C67" s="91"/>
      <c r="D67" s="102">
        <v>7</v>
      </c>
      <c r="E67" s="105">
        <v>9</v>
      </c>
      <c r="F67" s="127"/>
      <c r="G67" s="91"/>
      <c r="H67" s="91"/>
      <c r="I67" s="91"/>
      <c r="J67" s="91"/>
      <c r="K67" s="91"/>
      <c r="L67" s="128"/>
      <c r="M67" s="43">
        <v>39</v>
      </c>
      <c r="N67" s="117">
        <v>0.375</v>
      </c>
      <c r="O67" s="118"/>
      <c r="P67" s="44" t="s">
        <v>10</v>
      </c>
      <c r="Q67" s="129" t="str">
        <f t="shared" si="4"/>
        <v>FC高津</v>
      </c>
      <c r="R67" s="118"/>
      <c r="S67" s="118"/>
      <c r="T67" s="118"/>
      <c r="U67" s="130"/>
      <c r="V67" s="45"/>
      <c r="W67" s="46" t="s">
        <v>87</v>
      </c>
      <c r="X67" s="47"/>
      <c r="Y67" s="44" t="s">
        <v>65</v>
      </c>
      <c r="Z67" s="129" t="str">
        <f t="shared" si="5"/>
        <v>西小中台FC</v>
      </c>
      <c r="AA67" s="118"/>
      <c r="AB67" s="118"/>
      <c r="AC67" s="118"/>
      <c r="AD67" s="130"/>
      <c r="AE67" s="48" t="s">
        <v>139</v>
      </c>
      <c r="AF67" s="181"/>
      <c r="AG67" s="118"/>
      <c r="AH67" s="118"/>
      <c r="AI67" s="118"/>
      <c r="AJ67" s="136"/>
    </row>
    <row r="68" spans="1:36" ht="15" customHeight="1">
      <c r="A68" s="65" t="s">
        <v>112</v>
      </c>
      <c r="B68" s="100"/>
      <c r="C68" s="100"/>
      <c r="D68" s="103"/>
      <c r="E68" s="106"/>
      <c r="F68" s="119"/>
      <c r="G68" s="120"/>
      <c r="H68" s="120"/>
      <c r="I68" s="120"/>
      <c r="J68" s="120"/>
      <c r="K68" s="120"/>
      <c r="L68" s="121"/>
      <c r="M68" s="50"/>
      <c r="N68" s="122"/>
      <c r="O68" s="123"/>
      <c r="P68" s="51"/>
      <c r="Q68" s="124">
        <f>IF(P68="","",VLOOKUP(P68,$AO:$AP,2,0))</f>
      </c>
      <c r="R68" s="123"/>
      <c r="S68" s="123"/>
      <c r="T68" s="123"/>
      <c r="U68" s="125"/>
      <c r="V68" s="70"/>
      <c r="W68" s="53" t="s">
        <v>87</v>
      </c>
      <c r="X68" s="71"/>
      <c r="Y68" s="51"/>
      <c r="Z68" s="124">
        <f>IF(Y68="","",VLOOKUP(Y68,$AO:$AP,2,0))</f>
      </c>
      <c r="AA68" s="123"/>
      <c r="AB68" s="123"/>
      <c r="AC68" s="123"/>
      <c r="AD68" s="125"/>
      <c r="AE68" s="55"/>
      <c r="AF68" s="182"/>
      <c r="AG68" s="123"/>
      <c r="AH68" s="123"/>
      <c r="AI68" s="123"/>
      <c r="AJ68" s="132"/>
    </row>
    <row r="69" spans="1:36" ht="15" customHeight="1">
      <c r="A69" s="56" t="s">
        <v>92</v>
      </c>
      <c r="B69" s="100"/>
      <c r="C69" s="100"/>
      <c r="D69" s="103"/>
      <c r="E69" s="106"/>
      <c r="F69" s="119"/>
      <c r="G69" s="120"/>
      <c r="H69" s="120"/>
      <c r="I69" s="120"/>
      <c r="J69" s="120"/>
      <c r="K69" s="120"/>
      <c r="L69" s="121"/>
      <c r="M69" s="50">
        <v>40</v>
      </c>
      <c r="N69" s="122">
        <v>0.4583333333333333</v>
      </c>
      <c r="O69" s="123"/>
      <c r="P69" s="51" t="s">
        <v>33</v>
      </c>
      <c r="Q69" s="124" t="str">
        <f>VLOOKUP(P69,$AO:$AP,2,0)</f>
        <v>七栄FC</v>
      </c>
      <c r="R69" s="123"/>
      <c r="S69" s="123"/>
      <c r="T69" s="123"/>
      <c r="U69" s="125"/>
      <c r="V69" s="52"/>
      <c r="W69" s="53" t="s">
        <v>87</v>
      </c>
      <c r="X69" s="54"/>
      <c r="Y69" s="51" t="s">
        <v>65</v>
      </c>
      <c r="Z69" s="124" t="str">
        <f>VLOOKUP(Y69,$AO:$AP,2,0)</f>
        <v>西小中台FC</v>
      </c>
      <c r="AA69" s="123"/>
      <c r="AB69" s="123"/>
      <c r="AC69" s="123"/>
      <c r="AD69" s="125"/>
      <c r="AE69" s="55" t="s">
        <v>174</v>
      </c>
      <c r="AF69" s="182"/>
      <c r="AG69" s="123"/>
      <c r="AH69" s="123"/>
      <c r="AI69" s="123"/>
      <c r="AJ69" s="132"/>
    </row>
    <row r="70" spans="1:36" ht="15" customHeight="1">
      <c r="A70" s="65" t="s">
        <v>189</v>
      </c>
      <c r="B70" s="100"/>
      <c r="C70" s="100"/>
      <c r="D70" s="103"/>
      <c r="E70" s="106"/>
      <c r="F70" s="119"/>
      <c r="G70" s="120"/>
      <c r="H70" s="120"/>
      <c r="I70" s="120"/>
      <c r="J70" s="120"/>
      <c r="K70" s="120"/>
      <c r="L70" s="121"/>
      <c r="M70" s="50"/>
      <c r="N70" s="122"/>
      <c r="O70" s="123"/>
      <c r="P70" s="51"/>
      <c r="Q70" s="124">
        <f>IF(P70="","",VLOOKUP(P70,$AO:$AP,2,0))</f>
      </c>
      <c r="R70" s="123"/>
      <c r="S70" s="123"/>
      <c r="T70" s="123"/>
      <c r="U70" s="125"/>
      <c r="V70" s="70"/>
      <c r="W70" s="53" t="s">
        <v>87</v>
      </c>
      <c r="X70" s="71"/>
      <c r="Y70" s="51"/>
      <c r="Z70" s="124">
        <f>IF(Y70="","",VLOOKUP(Y70,$AO:$AP,2,0))</f>
      </c>
      <c r="AA70" s="123"/>
      <c r="AB70" s="123"/>
      <c r="AC70" s="123"/>
      <c r="AD70" s="125"/>
      <c r="AE70" s="55"/>
      <c r="AF70" s="182"/>
      <c r="AG70" s="123"/>
      <c r="AH70" s="123"/>
      <c r="AI70" s="123"/>
      <c r="AJ70" s="132"/>
    </row>
    <row r="71" spans="1:36" ht="15" customHeight="1">
      <c r="A71" s="65" t="s">
        <v>190</v>
      </c>
      <c r="B71" s="100"/>
      <c r="C71" s="100"/>
      <c r="D71" s="103"/>
      <c r="E71" s="106"/>
      <c r="F71" s="108"/>
      <c r="G71" s="101"/>
      <c r="H71" s="101"/>
      <c r="I71" s="101"/>
      <c r="J71" s="101"/>
      <c r="K71" s="101"/>
      <c r="L71" s="109"/>
      <c r="M71" s="58">
        <v>41</v>
      </c>
      <c r="N71" s="184">
        <v>0.5416666666666666</v>
      </c>
      <c r="O71" s="114"/>
      <c r="P71" s="59" t="s">
        <v>33</v>
      </c>
      <c r="Q71" s="112" t="str">
        <f>VLOOKUP(P71,$AO:$AP,2,0)</f>
        <v>七栄FC</v>
      </c>
      <c r="R71" s="113"/>
      <c r="S71" s="113"/>
      <c r="T71" s="113"/>
      <c r="U71" s="114"/>
      <c r="V71" s="60"/>
      <c r="W71" s="61" t="s">
        <v>87</v>
      </c>
      <c r="X71" s="62"/>
      <c r="Y71" s="59" t="s">
        <v>54</v>
      </c>
      <c r="Z71" s="112" t="str">
        <f>VLOOKUP(Y71,$AO:$AP,2,0)</f>
        <v>Jホグワーツ</v>
      </c>
      <c r="AA71" s="113"/>
      <c r="AB71" s="113"/>
      <c r="AC71" s="113"/>
      <c r="AD71" s="114"/>
      <c r="AE71" s="63" t="s">
        <v>191</v>
      </c>
      <c r="AF71" s="180"/>
      <c r="AG71" s="113"/>
      <c r="AH71" s="113"/>
      <c r="AI71" s="113"/>
      <c r="AJ71" s="134"/>
    </row>
    <row r="72" spans="1:36" ht="15" customHeight="1">
      <c r="A72" s="42" t="s">
        <v>83</v>
      </c>
      <c r="B72" s="100"/>
      <c r="C72" s="100"/>
      <c r="D72" s="103"/>
      <c r="E72" s="106"/>
      <c r="F72" s="127"/>
      <c r="G72" s="91"/>
      <c r="H72" s="91"/>
      <c r="I72" s="91"/>
      <c r="J72" s="91"/>
      <c r="K72" s="91"/>
      <c r="L72" s="128"/>
      <c r="M72" s="43">
        <v>42</v>
      </c>
      <c r="N72" s="117">
        <v>0.375</v>
      </c>
      <c r="O72" s="118"/>
      <c r="P72" s="44" t="s">
        <v>23</v>
      </c>
      <c r="Q72" s="129" t="str">
        <f>VLOOKUP(P72,$AO:$AP,2,0)</f>
        <v>北貝塚FC</v>
      </c>
      <c r="R72" s="118"/>
      <c r="S72" s="118"/>
      <c r="T72" s="118"/>
      <c r="U72" s="130"/>
      <c r="V72" s="45"/>
      <c r="W72" s="46" t="s">
        <v>87</v>
      </c>
      <c r="X72" s="47"/>
      <c r="Y72" s="44" t="s">
        <v>46</v>
      </c>
      <c r="Z72" s="129" t="str">
        <f>VLOOKUP(Y72,$AO:$AP,2,0)</f>
        <v>CIイレブン</v>
      </c>
      <c r="AA72" s="118"/>
      <c r="AB72" s="118"/>
      <c r="AC72" s="118"/>
      <c r="AD72" s="130"/>
      <c r="AE72" s="48" t="s">
        <v>148</v>
      </c>
      <c r="AF72" s="181"/>
      <c r="AG72" s="118"/>
      <c r="AH72" s="118"/>
      <c r="AI72" s="118"/>
      <c r="AJ72" s="136"/>
    </row>
    <row r="73" spans="1:36" ht="15" customHeight="1">
      <c r="A73" s="65" t="s">
        <v>108</v>
      </c>
      <c r="B73" s="100"/>
      <c r="C73" s="100"/>
      <c r="D73" s="103"/>
      <c r="E73" s="106"/>
      <c r="F73" s="119"/>
      <c r="G73" s="120"/>
      <c r="H73" s="120"/>
      <c r="I73" s="120"/>
      <c r="J73" s="120"/>
      <c r="K73" s="120"/>
      <c r="L73" s="121"/>
      <c r="M73" s="50">
        <v>43</v>
      </c>
      <c r="N73" s="122">
        <v>0.4166666666666667</v>
      </c>
      <c r="O73" s="123"/>
      <c r="P73" s="51" t="s">
        <v>35</v>
      </c>
      <c r="Q73" s="124" t="str">
        <f>VLOOKUP(P73,$AO:$AP,2,0)</f>
        <v>白幡FC</v>
      </c>
      <c r="R73" s="123"/>
      <c r="S73" s="123"/>
      <c r="T73" s="123"/>
      <c r="U73" s="125"/>
      <c r="V73" s="52"/>
      <c r="W73" s="53" t="s">
        <v>87</v>
      </c>
      <c r="X73" s="54"/>
      <c r="Y73" s="51" t="s">
        <v>56</v>
      </c>
      <c r="Z73" s="124" t="str">
        <f>VLOOKUP(Y73,$AO:$AP,2,0)</f>
        <v>クレシエンテ
成東FC</v>
      </c>
      <c r="AA73" s="123"/>
      <c r="AB73" s="123"/>
      <c r="AC73" s="123"/>
      <c r="AD73" s="125"/>
      <c r="AE73" s="55" t="s">
        <v>192</v>
      </c>
      <c r="AF73" s="182"/>
      <c r="AG73" s="123"/>
      <c r="AH73" s="123"/>
      <c r="AI73" s="123"/>
      <c r="AJ73" s="132"/>
    </row>
    <row r="74" spans="1:36" ht="15" customHeight="1">
      <c r="A74" s="56" t="s">
        <v>92</v>
      </c>
      <c r="B74" s="100"/>
      <c r="C74" s="100"/>
      <c r="D74" s="103"/>
      <c r="E74" s="106"/>
      <c r="F74" s="119"/>
      <c r="G74" s="120"/>
      <c r="H74" s="120"/>
      <c r="I74" s="120"/>
      <c r="J74" s="120"/>
      <c r="K74" s="120"/>
      <c r="L74" s="121"/>
      <c r="M74" s="50">
        <v>44</v>
      </c>
      <c r="N74" s="122">
        <v>0.4583333333333333</v>
      </c>
      <c r="O74" s="123"/>
      <c r="P74" s="51" t="s">
        <v>44</v>
      </c>
      <c r="Q74" s="124" t="str">
        <f>VLOOKUP(P74,$AO:$AP,2,0)</f>
        <v>バディーSC
千葉 B</v>
      </c>
      <c r="R74" s="123"/>
      <c r="S74" s="123"/>
      <c r="T74" s="123"/>
      <c r="U74" s="125"/>
      <c r="V74" s="52"/>
      <c r="W74" s="53" t="s">
        <v>87</v>
      </c>
      <c r="X74" s="54"/>
      <c r="Y74" s="51" t="s">
        <v>46</v>
      </c>
      <c r="Z74" s="124" t="str">
        <f>VLOOKUP(Y74,$AO:$AP,2,0)</f>
        <v>CIイレブン</v>
      </c>
      <c r="AA74" s="123"/>
      <c r="AB74" s="123"/>
      <c r="AC74" s="123"/>
      <c r="AD74" s="125"/>
      <c r="AE74" s="55" t="s">
        <v>193</v>
      </c>
      <c r="AF74" s="182"/>
      <c r="AG74" s="123"/>
      <c r="AH74" s="123"/>
      <c r="AI74" s="123"/>
      <c r="AJ74" s="132"/>
    </row>
    <row r="75" spans="1:36" ht="15" customHeight="1">
      <c r="A75" s="65" t="s">
        <v>194</v>
      </c>
      <c r="B75" s="100"/>
      <c r="C75" s="100"/>
      <c r="D75" s="103"/>
      <c r="E75" s="106"/>
      <c r="F75" s="119"/>
      <c r="G75" s="120"/>
      <c r="H75" s="120"/>
      <c r="I75" s="120"/>
      <c r="J75" s="120"/>
      <c r="K75" s="120"/>
      <c r="L75" s="121"/>
      <c r="M75" s="50">
        <v>45</v>
      </c>
      <c r="N75" s="122">
        <v>0.5</v>
      </c>
      <c r="O75" s="123"/>
      <c r="P75" s="51" t="s">
        <v>35</v>
      </c>
      <c r="Q75" s="124" t="str">
        <f>VLOOKUP(P75,$AO:$AP,2,0)</f>
        <v>白幡FC</v>
      </c>
      <c r="R75" s="123"/>
      <c r="S75" s="123"/>
      <c r="T75" s="123"/>
      <c r="U75" s="125"/>
      <c r="V75" s="52"/>
      <c r="W75" s="53" t="s">
        <v>87</v>
      </c>
      <c r="X75" s="54"/>
      <c r="Y75" s="51" t="s">
        <v>63</v>
      </c>
      <c r="Z75" s="124" t="str">
        <f>VLOOKUP(Y75,$AO:$AP,2,0)</f>
        <v>鷹SC</v>
      </c>
      <c r="AA75" s="123"/>
      <c r="AB75" s="123"/>
      <c r="AC75" s="123"/>
      <c r="AD75" s="125"/>
      <c r="AE75" s="55" t="s">
        <v>195</v>
      </c>
      <c r="AF75" s="182"/>
      <c r="AG75" s="123"/>
      <c r="AH75" s="123"/>
      <c r="AI75" s="123"/>
      <c r="AJ75" s="132"/>
    </row>
    <row r="76" spans="1:36" ht="15" customHeight="1">
      <c r="A76" s="72" t="s">
        <v>196</v>
      </c>
      <c r="B76" s="85"/>
      <c r="C76" s="85"/>
      <c r="D76" s="140"/>
      <c r="E76" s="141"/>
      <c r="F76" s="142"/>
      <c r="G76" s="85"/>
      <c r="H76" s="85"/>
      <c r="I76" s="85"/>
      <c r="J76" s="85"/>
      <c r="K76" s="85"/>
      <c r="L76" s="143"/>
      <c r="M76" s="73"/>
      <c r="N76" s="144"/>
      <c r="O76" s="145"/>
      <c r="P76" s="74"/>
      <c r="Q76" s="146">
        <f>IF(P76="","",VLOOKUP(P76,$AO:$AP,2,0))</f>
      </c>
      <c r="R76" s="147"/>
      <c r="S76" s="147"/>
      <c r="T76" s="147"/>
      <c r="U76" s="145"/>
      <c r="V76" s="75"/>
      <c r="W76" s="76"/>
      <c r="X76" s="77"/>
      <c r="Y76" s="74"/>
      <c r="Z76" s="146">
        <f>IF(Y76="","",VLOOKUP(Y76,$AO:$AP,2,0))</f>
      </c>
      <c r="AA76" s="147"/>
      <c r="AB76" s="147"/>
      <c r="AC76" s="147"/>
      <c r="AD76" s="145"/>
      <c r="AE76" s="78"/>
      <c r="AF76" s="185"/>
      <c r="AG76" s="147"/>
      <c r="AH76" s="147"/>
      <c r="AI76" s="147"/>
      <c r="AJ76" s="149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mergeCells count="382">
    <mergeCell ref="AF62:AJ62"/>
    <mergeCell ref="AF63:AJ63"/>
    <mergeCell ref="AF64:AJ64"/>
    <mergeCell ref="AF65:AJ65"/>
    <mergeCell ref="AF58:AJ58"/>
    <mergeCell ref="AF59:AJ59"/>
    <mergeCell ref="AF60:AJ60"/>
    <mergeCell ref="AF61:AJ61"/>
    <mergeCell ref="Z28:AD28"/>
    <mergeCell ref="Z29:AD29"/>
    <mergeCell ref="Q55:U55"/>
    <mergeCell ref="AF73:AJ73"/>
    <mergeCell ref="AF66:AJ66"/>
    <mergeCell ref="AF67:AJ67"/>
    <mergeCell ref="AF68:AJ68"/>
    <mergeCell ref="AF69:AJ69"/>
    <mergeCell ref="AF70:AJ70"/>
    <mergeCell ref="AF71:AJ71"/>
    <mergeCell ref="V26:X26"/>
    <mergeCell ref="F27:L27"/>
    <mergeCell ref="Q27:U27"/>
    <mergeCell ref="Y26:AD26"/>
    <mergeCell ref="Z27:AD27"/>
    <mergeCell ref="Q28:U28"/>
    <mergeCell ref="N29:O29"/>
    <mergeCell ref="Q29:U29"/>
    <mergeCell ref="F29:L29"/>
    <mergeCell ref="N26:O26"/>
    <mergeCell ref="N27:O27"/>
    <mergeCell ref="F28:L28"/>
    <mergeCell ref="N28:O28"/>
    <mergeCell ref="AM18:AM19"/>
    <mergeCell ref="AL20:AL21"/>
    <mergeCell ref="AM20:AM21"/>
    <mergeCell ref="AF18:AF19"/>
    <mergeCell ref="AF20:AF21"/>
    <mergeCell ref="AG20:AG21"/>
    <mergeCell ref="AK20:AK21"/>
    <mergeCell ref="AL14:AL15"/>
    <mergeCell ref="AM14:AM15"/>
    <mergeCell ref="AF16:AF17"/>
    <mergeCell ref="AG16:AG17"/>
    <mergeCell ref="AH16:AH17"/>
    <mergeCell ref="AM16:AM17"/>
    <mergeCell ref="AL16:AL17"/>
    <mergeCell ref="T16:V17"/>
    <mergeCell ref="W18:Y19"/>
    <mergeCell ref="Z20:AB21"/>
    <mergeCell ref="AG18:AG19"/>
    <mergeCell ref="AH18:AH19"/>
    <mergeCell ref="AI18:AI19"/>
    <mergeCell ref="AJ18:AJ19"/>
    <mergeCell ref="AK18:AK19"/>
    <mergeCell ref="AL18:AL19"/>
    <mergeCell ref="AF14:AF15"/>
    <mergeCell ref="AG14:AG15"/>
    <mergeCell ref="AG2:AG3"/>
    <mergeCell ref="AK16:AK17"/>
    <mergeCell ref="AK14:AK15"/>
    <mergeCell ref="Q14:S15"/>
    <mergeCell ref="A2:A3"/>
    <mergeCell ref="B2:D3"/>
    <mergeCell ref="H2:J3"/>
    <mergeCell ref="K2:M3"/>
    <mergeCell ref="N2:P3"/>
    <mergeCell ref="Q2:S3"/>
    <mergeCell ref="B4:D5"/>
    <mergeCell ref="T2:V3"/>
    <mergeCell ref="W2:Y3"/>
    <mergeCell ref="Z2:AB3"/>
    <mergeCell ref="AC2:AE3"/>
    <mergeCell ref="AL6:AL7"/>
    <mergeCell ref="AM6:AM7"/>
    <mergeCell ref="AL10:AL11"/>
    <mergeCell ref="AM10:AM11"/>
    <mergeCell ref="N12:P13"/>
    <mergeCell ref="AH12:AH13"/>
    <mergeCell ref="AK6:AK7"/>
    <mergeCell ref="AJ10:AJ11"/>
    <mergeCell ref="AK10:AK11"/>
    <mergeCell ref="AG12:AG13"/>
    <mergeCell ref="E2:G3"/>
    <mergeCell ref="E6:G7"/>
    <mergeCell ref="H8:J9"/>
    <mergeCell ref="K10:M11"/>
    <mergeCell ref="AL2:AL3"/>
    <mergeCell ref="AM2:AM3"/>
    <mergeCell ref="AF4:AF5"/>
    <mergeCell ref="AG4:AG5"/>
    <mergeCell ref="AL4:AL5"/>
    <mergeCell ref="AM4:AM5"/>
    <mergeCell ref="AF2:AF3"/>
    <mergeCell ref="AK12:AK13"/>
    <mergeCell ref="AL12:AL13"/>
    <mergeCell ref="AG8:AG9"/>
    <mergeCell ref="AH8:AH9"/>
    <mergeCell ref="AJ8:AJ9"/>
    <mergeCell ref="AK8:AK9"/>
    <mergeCell ref="AL8:AL9"/>
    <mergeCell ref="AH2:AH3"/>
    <mergeCell ref="AJ4:AJ5"/>
    <mergeCell ref="AK4:AK5"/>
    <mergeCell ref="AI2:AI3"/>
    <mergeCell ref="AJ2:AJ3"/>
    <mergeCell ref="AK2:AK3"/>
    <mergeCell ref="AI12:AI13"/>
    <mergeCell ref="AJ12:AJ13"/>
    <mergeCell ref="AJ6:AJ7"/>
    <mergeCell ref="AF8:AF9"/>
    <mergeCell ref="AF10:AF11"/>
    <mergeCell ref="AG10:AG11"/>
    <mergeCell ref="AH10:AH11"/>
    <mergeCell ref="AI10:AI11"/>
    <mergeCell ref="AM8:AM9"/>
    <mergeCell ref="AF12:AF13"/>
    <mergeCell ref="AM12:AM13"/>
    <mergeCell ref="AH4:AH5"/>
    <mergeCell ref="AI4:AI5"/>
    <mergeCell ref="AF6:AF7"/>
    <mergeCell ref="AG6:AG7"/>
    <mergeCell ref="AH6:AH7"/>
    <mergeCell ref="AI6:AI7"/>
    <mergeCell ref="AI8:AI9"/>
    <mergeCell ref="AH20:AH21"/>
    <mergeCell ref="AI20:AI21"/>
    <mergeCell ref="AJ20:AJ21"/>
    <mergeCell ref="AF51:AJ51"/>
    <mergeCell ref="AF26:AJ26"/>
    <mergeCell ref="AF27:AJ27"/>
    <mergeCell ref="AF28:AJ28"/>
    <mergeCell ref="AF29:AJ29"/>
    <mergeCell ref="AH14:AH15"/>
    <mergeCell ref="AI14:AI15"/>
    <mergeCell ref="AJ14:AJ15"/>
    <mergeCell ref="AI16:AI17"/>
    <mergeCell ref="AJ16:AJ17"/>
    <mergeCell ref="Z55:AD55"/>
    <mergeCell ref="Z56:AD56"/>
    <mergeCell ref="Z57:AD57"/>
    <mergeCell ref="AF52:AJ52"/>
    <mergeCell ref="AF53:AJ53"/>
    <mergeCell ref="AF54:AJ54"/>
    <mergeCell ref="AF55:AJ55"/>
    <mergeCell ref="AF56:AJ56"/>
    <mergeCell ref="AF57:AJ57"/>
    <mergeCell ref="Z51:AD51"/>
    <mergeCell ref="Z52:AD52"/>
    <mergeCell ref="Z53:AD53"/>
    <mergeCell ref="Z54:AD54"/>
    <mergeCell ref="AF47:AJ47"/>
    <mergeCell ref="AF48:AJ48"/>
    <mergeCell ref="AF49:AJ49"/>
    <mergeCell ref="AF50:AJ50"/>
    <mergeCell ref="Z47:AD47"/>
    <mergeCell ref="Z48:AD48"/>
    <mergeCell ref="Z49:AD49"/>
    <mergeCell ref="Z50:AD50"/>
    <mergeCell ref="AF44:AJ44"/>
    <mergeCell ref="Z44:AD44"/>
    <mergeCell ref="Z45:AD45"/>
    <mergeCell ref="Z46:AD46"/>
    <mergeCell ref="AF45:AJ45"/>
    <mergeCell ref="AF46:AJ46"/>
    <mergeCell ref="Z42:AD42"/>
    <mergeCell ref="AF42:AJ42"/>
    <mergeCell ref="Z43:AD43"/>
    <mergeCell ref="AF43:AJ43"/>
    <mergeCell ref="Z76:AD76"/>
    <mergeCell ref="AF76:AJ76"/>
    <mergeCell ref="Z65:AD65"/>
    <mergeCell ref="Z66:AD66"/>
    <mergeCell ref="Z67:AD67"/>
    <mergeCell ref="Z68:AD68"/>
    <mergeCell ref="Z69:AD69"/>
    <mergeCell ref="Z70:AD70"/>
    <mergeCell ref="Z71:AD71"/>
    <mergeCell ref="AF74:AJ74"/>
    <mergeCell ref="Q64:U64"/>
    <mergeCell ref="Q65:U65"/>
    <mergeCell ref="Z75:AD75"/>
    <mergeCell ref="AF75:AJ75"/>
    <mergeCell ref="AF72:AJ72"/>
    <mergeCell ref="Z64:AD64"/>
    <mergeCell ref="Z72:AD72"/>
    <mergeCell ref="Z73:AD73"/>
    <mergeCell ref="Z74:AD74"/>
    <mergeCell ref="D57:D66"/>
    <mergeCell ref="E57:E66"/>
    <mergeCell ref="F49:L49"/>
    <mergeCell ref="N49:O49"/>
    <mergeCell ref="N50:O50"/>
    <mergeCell ref="N51:O51"/>
    <mergeCell ref="N52:O52"/>
    <mergeCell ref="N53:O53"/>
    <mergeCell ref="N54:O54"/>
    <mergeCell ref="N55:O55"/>
    <mergeCell ref="B37:C46"/>
    <mergeCell ref="B47:C56"/>
    <mergeCell ref="D47:D56"/>
    <mergeCell ref="E47:E56"/>
    <mergeCell ref="Q63:U63"/>
    <mergeCell ref="Z58:AD58"/>
    <mergeCell ref="Z59:AD59"/>
    <mergeCell ref="Z60:AD60"/>
    <mergeCell ref="Z61:AD61"/>
    <mergeCell ref="Z62:AD62"/>
    <mergeCell ref="Z63:AD63"/>
    <mergeCell ref="Q61:U61"/>
    <mergeCell ref="Q62:U62"/>
    <mergeCell ref="N65:O65"/>
    <mergeCell ref="F34:L34"/>
    <mergeCell ref="N35:O35"/>
    <mergeCell ref="D37:D46"/>
    <mergeCell ref="E37:E46"/>
    <mergeCell ref="F46:L46"/>
    <mergeCell ref="F47:L47"/>
    <mergeCell ref="N47:O47"/>
    <mergeCell ref="N48:O48"/>
    <mergeCell ref="F48:L48"/>
    <mergeCell ref="N56:O56"/>
    <mergeCell ref="N57:O57"/>
    <mergeCell ref="N58:O58"/>
    <mergeCell ref="N61:O61"/>
    <mergeCell ref="F52:L52"/>
    <mergeCell ref="F56:L56"/>
    <mergeCell ref="F55:L55"/>
    <mergeCell ref="F53:L53"/>
    <mergeCell ref="F54:L54"/>
    <mergeCell ref="Q47:U47"/>
    <mergeCell ref="Q50:U50"/>
    <mergeCell ref="F50:L50"/>
    <mergeCell ref="F51:L51"/>
    <mergeCell ref="F35:L35"/>
    <mergeCell ref="F38:L38"/>
    <mergeCell ref="Q35:U35"/>
    <mergeCell ref="Q46:U46"/>
    <mergeCell ref="N44:O44"/>
    <mergeCell ref="F44:L44"/>
    <mergeCell ref="F45:L45"/>
    <mergeCell ref="F37:L37"/>
    <mergeCell ref="N37:O37"/>
    <mergeCell ref="N66:O66"/>
    <mergeCell ref="Q66:U66"/>
    <mergeCell ref="Q67:U67"/>
    <mergeCell ref="Q68:U68"/>
    <mergeCell ref="Q73:U73"/>
    <mergeCell ref="Q74:U74"/>
    <mergeCell ref="Q75:U75"/>
    <mergeCell ref="Q76:U76"/>
    <mergeCell ref="Q69:U69"/>
    <mergeCell ref="Q70:U70"/>
    <mergeCell ref="Q71:U71"/>
    <mergeCell ref="Q72:U72"/>
    <mergeCell ref="N76:O76"/>
    <mergeCell ref="F70:L70"/>
    <mergeCell ref="F71:L71"/>
    <mergeCell ref="N71:O71"/>
    <mergeCell ref="F72:L72"/>
    <mergeCell ref="N72:O72"/>
    <mergeCell ref="F73:L73"/>
    <mergeCell ref="F74:L74"/>
    <mergeCell ref="N70:O70"/>
    <mergeCell ref="N73:O73"/>
    <mergeCell ref="N74:O74"/>
    <mergeCell ref="F75:L75"/>
    <mergeCell ref="N75:O75"/>
    <mergeCell ref="N67:O67"/>
    <mergeCell ref="F68:L68"/>
    <mergeCell ref="N68:O68"/>
    <mergeCell ref="F69:L69"/>
    <mergeCell ref="N69:O69"/>
    <mergeCell ref="N62:O62"/>
    <mergeCell ref="F63:L63"/>
    <mergeCell ref="N63:O63"/>
    <mergeCell ref="F64:L64"/>
    <mergeCell ref="N64:O64"/>
    <mergeCell ref="B67:C76"/>
    <mergeCell ref="D67:D76"/>
    <mergeCell ref="E67:E76"/>
    <mergeCell ref="F61:L61"/>
    <mergeCell ref="F62:L62"/>
    <mergeCell ref="F65:L65"/>
    <mergeCell ref="F67:L67"/>
    <mergeCell ref="F76:L76"/>
    <mergeCell ref="F66:L66"/>
    <mergeCell ref="B57:C66"/>
    <mergeCell ref="Q56:U56"/>
    <mergeCell ref="Q57:U57"/>
    <mergeCell ref="Q48:U48"/>
    <mergeCell ref="Q49:U49"/>
    <mergeCell ref="Q51:U51"/>
    <mergeCell ref="Q52:U52"/>
    <mergeCell ref="Q53:U53"/>
    <mergeCell ref="Q54:U54"/>
    <mergeCell ref="Q59:U59"/>
    <mergeCell ref="Q60:U60"/>
    <mergeCell ref="F57:L57"/>
    <mergeCell ref="F58:L58"/>
    <mergeCell ref="Q58:U58"/>
    <mergeCell ref="F59:L59"/>
    <mergeCell ref="N59:O59"/>
    <mergeCell ref="F60:L60"/>
    <mergeCell ref="N60:O60"/>
    <mergeCell ref="Q44:U44"/>
    <mergeCell ref="Q45:U45"/>
    <mergeCell ref="N45:O45"/>
    <mergeCell ref="N46:O46"/>
    <mergeCell ref="F43:L43"/>
    <mergeCell ref="Q42:U42"/>
    <mergeCell ref="Q43:U43"/>
    <mergeCell ref="N43:O43"/>
    <mergeCell ref="Q41:U41"/>
    <mergeCell ref="N40:O40"/>
    <mergeCell ref="N41:O41"/>
    <mergeCell ref="F42:L42"/>
    <mergeCell ref="N42:O42"/>
    <mergeCell ref="F41:L41"/>
    <mergeCell ref="Q40:U40"/>
    <mergeCell ref="AF30:AJ30"/>
    <mergeCell ref="AF31:AJ31"/>
    <mergeCell ref="Z37:AD37"/>
    <mergeCell ref="Z38:AD38"/>
    <mergeCell ref="Z39:AD39"/>
    <mergeCell ref="Z40:AD40"/>
    <mergeCell ref="AF40:AJ40"/>
    <mergeCell ref="N38:O38"/>
    <mergeCell ref="N39:O39"/>
    <mergeCell ref="F39:L39"/>
    <mergeCell ref="F40:L40"/>
    <mergeCell ref="AF37:AJ37"/>
    <mergeCell ref="AF38:AJ38"/>
    <mergeCell ref="AF39:AJ39"/>
    <mergeCell ref="Q37:U37"/>
    <mergeCell ref="Q38:U38"/>
    <mergeCell ref="Q39:U39"/>
    <mergeCell ref="AF33:AJ33"/>
    <mergeCell ref="AF34:AJ34"/>
    <mergeCell ref="AF35:AJ35"/>
    <mergeCell ref="AF36:AJ36"/>
    <mergeCell ref="Z41:AD41"/>
    <mergeCell ref="AF41:AJ41"/>
    <mergeCell ref="Z30:AD30"/>
    <mergeCell ref="Z31:AD31"/>
    <mergeCell ref="Z32:AD32"/>
    <mergeCell ref="Z33:AD33"/>
    <mergeCell ref="Z34:AD34"/>
    <mergeCell ref="Z35:AD35"/>
    <mergeCell ref="Z36:AD36"/>
    <mergeCell ref="AF32:AJ32"/>
    <mergeCell ref="Q33:U33"/>
    <mergeCell ref="N34:O34"/>
    <mergeCell ref="Q34:U34"/>
    <mergeCell ref="F30:L30"/>
    <mergeCell ref="N30:O30"/>
    <mergeCell ref="Q30:U30"/>
    <mergeCell ref="F31:L31"/>
    <mergeCell ref="Q31:U31"/>
    <mergeCell ref="F32:L32"/>
    <mergeCell ref="Q32:U32"/>
    <mergeCell ref="F36:L36"/>
    <mergeCell ref="N36:O36"/>
    <mergeCell ref="Q36:U36"/>
    <mergeCell ref="D26:E26"/>
    <mergeCell ref="F26:L26"/>
    <mergeCell ref="P26:U26"/>
    <mergeCell ref="N31:O31"/>
    <mergeCell ref="N32:O32"/>
    <mergeCell ref="F33:L33"/>
    <mergeCell ref="N33:O33"/>
    <mergeCell ref="B26:C26"/>
    <mergeCell ref="B27:C36"/>
    <mergeCell ref="D27:D36"/>
    <mergeCell ref="E27:E36"/>
    <mergeCell ref="AL22:AL23"/>
    <mergeCell ref="AM22:AM23"/>
    <mergeCell ref="AC22:AE23"/>
    <mergeCell ref="AF22:AF23"/>
    <mergeCell ref="AG22:AG23"/>
    <mergeCell ref="AH22:AH23"/>
    <mergeCell ref="AI22:AI23"/>
    <mergeCell ref="AJ22:AJ23"/>
    <mergeCell ref="AK22:AK23"/>
  </mergeCells>
  <printOptions verticalCentered="1"/>
  <pageMargins left="0.7086614173228347" right="0.7086614173228347" top="0.31496062992125984" bottom="0.31496062992125984" header="0" footer="0"/>
  <pageSetup horizontalDpi="600" verticalDpi="600" orientation="portrait" paperSize="9" r:id="rId3"/>
  <colBreaks count="1" manualBreakCount="1">
    <brk id="41" max="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akira</dc:creator>
  <cp:keywords/>
  <dc:description/>
  <cp:lastModifiedBy>yukihiro-ohshima</cp:lastModifiedBy>
  <cp:lastPrinted>2023-04-19T00:33:30Z</cp:lastPrinted>
  <dcterms:created xsi:type="dcterms:W3CDTF">2016-03-19T14:40:28Z</dcterms:created>
  <dcterms:modified xsi:type="dcterms:W3CDTF">2023-04-19T00:34:07Z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