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8035" windowHeight="12555" activeTab="0"/>
  </bookViews>
  <sheets>
    <sheet name="４年支部大会予選リーグ（結果） " sheetId="1" r:id="rId1"/>
    <sheet name="４年支部大会順位決定戦（予定）" sheetId="2" r:id="rId2"/>
  </sheets>
  <definedNames/>
  <calcPr fullCalcOnLoad="1"/>
</workbook>
</file>

<file path=xl/sharedStrings.xml><?xml version="1.0" encoding="utf-8"?>
<sst xmlns="http://schemas.openxmlformats.org/spreadsheetml/2006/main" count="90" uniqueCount="50">
  <si>
    <t>勝点</t>
  </si>
  <si>
    <t>得点</t>
  </si>
  <si>
    <t>失点</t>
  </si>
  <si>
    <t>得失点差</t>
  </si>
  <si>
    <t>順位</t>
  </si>
  <si>
    <t>開始</t>
  </si>
  <si>
    <t>対戦</t>
  </si>
  <si>
    <t>主審・4審</t>
  </si>
  <si>
    <t>審判</t>
  </si>
  <si>
    <t>vs</t>
  </si>
  <si>
    <t>vs</t>
  </si>
  <si>
    <t>vs</t>
  </si>
  <si>
    <t>Ａブロック</t>
  </si>
  <si>
    <t>百合台SC</t>
  </si>
  <si>
    <t>中国分LWFC</t>
  </si>
  <si>
    <t>Aブロック（会場：曽谷小）　　　４月２８日（土）　８：００入場</t>
  </si>
  <si>
    <t>市川真間DSC</t>
  </si>
  <si>
    <t>フッチSC</t>
  </si>
  <si>
    <t>①９：００</t>
  </si>
  <si>
    <t>②１０：００</t>
  </si>
  <si>
    <t>③１１：００</t>
  </si>
  <si>
    <t>Bブロック</t>
  </si>
  <si>
    <t>市川KIFC・曽谷SC</t>
  </si>
  <si>
    <t>菅野FC</t>
  </si>
  <si>
    <t>＜予選リーグ＞</t>
  </si>
  <si>
    <t>５位決定戦</t>
  </si>
  <si>
    <t>３位決定戦</t>
  </si>
  <si>
    <t>決勝</t>
  </si>
  <si>
    <t>順位決定戦</t>
  </si>
  <si>
    <t>Bブロック（会場：中国分小）　　　５月５日（土）　８：００入場</t>
  </si>
  <si>
    <t>×</t>
  </si>
  <si>
    <t>～</t>
  </si>
  <si>
    <t>※</t>
  </si>
  <si>
    <t>フレンドリーは、１５分１本</t>
  </si>
  <si>
    <t>順位決定戦は、１５分ハーフ</t>
  </si>
  <si>
    <t>次の試合のチームは、前の試合終了後すぐに試合が開始できるよう、準備をお願いします。</t>
  </si>
  <si>
    <t>＜順位決定戦＞　２０１６年５月１２日（土）　会場：中国分小　１２：００集合</t>
  </si>
  <si>
    <t>PK 4-3</t>
  </si>
  <si>
    <t>優勝：</t>
  </si>
  <si>
    <t>２位：</t>
  </si>
  <si>
    <t>３位：</t>
  </si>
  <si>
    <t>４位：</t>
  </si>
  <si>
    <t>５位：</t>
  </si>
  <si>
    <t>６位：</t>
  </si>
  <si>
    <t>市川真間ＤＳＣ</t>
  </si>
  <si>
    <t>市川ＫＩＦＣ・曽谷ＳＣ</t>
  </si>
  <si>
    <t>百合台ＳＣ</t>
  </si>
  <si>
    <t>中国分ＬＷＦＣ</t>
  </si>
  <si>
    <t>フッチＳＣ</t>
  </si>
  <si>
    <t>菅野ＦＣ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</si>
</sst>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8"/>
      <color indexed="9"/>
      <name val="ＭＳ Ｐゴシック"/>
      <family val="3"/>
    </font>
    <font>
      <sz val="11"/>
      <color indexed="9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1"/>
      <name val="ＭＳ Ｐ明朝"/>
      <family val="1"/>
    </font>
    <font>
      <sz val="24"/>
      <name val="ＭＳ Ｐ明朝"/>
      <family val="1"/>
    </font>
    <font>
      <sz val="16"/>
      <name val="ＭＳ Ｐ明朝"/>
      <family val="1"/>
    </font>
    <font>
      <b/>
      <sz val="2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36"/>
      <color indexed="30"/>
      <name val="ＭＳ Ｐゴシック"/>
      <family val="3"/>
    </font>
    <font>
      <sz val="9"/>
      <color indexed="8"/>
      <name val="ＭＳ Ｐ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</fills>
  <borders count="8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 diagonalDown="1">
      <left style="thin"/>
      <right/>
      <top style="thin"/>
      <bottom/>
      <diagonal style="hair"/>
    </border>
    <border diagonalDown="1">
      <left/>
      <right/>
      <top style="thin"/>
      <bottom/>
      <diagonal style="hair"/>
    </border>
    <border diagonalDown="1">
      <left/>
      <right style="medium"/>
      <top style="thin"/>
      <bottom/>
      <diagonal style="hair"/>
    </border>
    <border diagonalDown="1">
      <left style="thin"/>
      <right/>
      <top/>
      <bottom/>
      <diagonal style="hair"/>
    </border>
    <border diagonalDown="1">
      <left/>
      <right/>
      <top/>
      <bottom/>
      <diagonal style="hair"/>
    </border>
    <border diagonalDown="1">
      <left/>
      <right style="medium"/>
      <top/>
      <bottom/>
      <diagonal style="hair"/>
    </border>
    <border diagonalDown="1">
      <left style="thin"/>
      <right/>
      <top/>
      <bottom style="medium"/>
      <diagonal style="hair"/>
    </border>
    <border diagonalDown="1">
      <left/>
      <right/>
      <top/>
      <bottom style="medium"/>
      <diagonal style="hair"/>
    </border>
    <border diagonalDown="1">
      <left/>
      <right style="medium"/>
      <top/>
      <bottom style="medium"/>
      <diagonal style="hair"/>
    </border>
    <border>
      <left style="medium"/>
      <right/>
      <top/>
      <bottom style="thin"/>
    </border>
    <border>
      <left/>
      <right style="thin"/>
      <top/>
      <bottom style="thin"/>
    </border>
    <border diagonalDown="1">
      <left/>
      <right style="thin"/>
      <top style="thin"/>
      <bottom/>
      <diagonal style="hair"/>
    </border>
    <border diagonalDown="1">
      <left/>
      <right style="thin"/>
      <top/>
      <bottom/>
      <diagonal style="hair"/>
    </border>
    <border diagonalDown="1">
      <left style="thin"/>
      <right/>
      <top/>
      <bottom style="thin"/>
      <diagonal style="hair"/>
    </border>
    <border diagonalDown="1">
      <left/>
      <right/>
      <top/>
      <bottom style="thin"/>
      <diagonal style="hair"/>
    </border>
    <border diagonalDown="1">
      <left/>
      <right style="thin"/>
      <top/>
      <bottom style="thin"/>
      <diagonal style="hair"/>
    </border>
    <border diagonalDown="1">
      <left style="medium"/>
      <right/>
      <top style="medium"/>
      <bottom/>
      <diagonal style="thin"/>
    </border>
    <border diagonalDown="1">
      <left/>
      <right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/>
      <top/>
      <bottom/>
      <diagonal style="thin"/>
    </border>
    <border diagonalDown="1">
      <left style="medium"/>
      <right/>
      <top/>
      <bottom style="thin"/>
      <diagonal style="thin"/>
    </border>
    <border diagonalDown="1">
      <left/>
      <right/>
      <top/>
      <bottom style="thin"/>
      <diagonal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20" borderId="1" applyNumberFormat="0" applyAlignment="0" applyProtection="0"/>
    <xf numFmtId="0" fontId="2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5" fillId="0" borderId="3" applyNumberFormat="0" applyFill="0" applyAlignment="0" applyProtection="0"/>
    <xf numFmtId="0" fontId="20" fillId="3" borderId="0" applyNumberFormat="0" applyBorder="0" applyAlignment="0" applyProtection="0"/>
    <xf numFmtId="0" fontId="24" fillId="23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23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19" fillId="4" borderId="0" applyNumberFormat="0" applyBorder="0" applyAlignment="0" applyProtection="0"/>
  </cellStyleXfs>
  <cellXfs count="23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20" fontId="9" fillId="0" borderId="21" xfId="0" applyNumberFormat="1" applyFont="1" applyBorder="1" applyAlignment="1">
      <alignment horizontal="center" vertical="center"/>
    </xf>
    <xf numFmtId="20" fontId="9" fillId="0" borderId="22" xfId="0" applyNumberFormat="1" applyFont="1" applyBorder="1" applyAlignment="1">
      <alignment horizontal="center" vertical="center"/>
    </xf>
    <xf numFmtId="20" fontId="9" fillId="0" borderId="23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20" fontId="9" fillId="0" borderId="24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35" xfId="0" applyFont="1" applyFill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40" xfId="0" applyBorder="1" applyAlignment="1">
      <alignment vertical="center"/>
    </xf>
    <xf numFmtId="0" fontId="14" fillId="0" borderId="31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0" fillId="0" borderId="30" xfId="0" applyFont="1" applyBorder="1" applyAlignment="1">
      <alignment horizontal="left" vertical="center"/>
    </xf>
    <xf numFmtId="0" fontId="0" fillId="0" borderId="4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3" xfId="0" applyFon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9" fillId="0" borderId="48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50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61" xfId="0" applyFont="1" applyBorder="1" applyAlignment="1">
      <alignment horizontal="center" vertical="center" shrinkToFit="1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5" fillId="24" borderId="0" xfId="0" applyFont="1" applyFill="1" applyBorder="1" applyAlignment="1">
      <alignment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9" fillId="0" borderId="73" xfId="0" applyFont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 shrinkToFit="1"/>
    </xf>
    <xf numFmtId="0" fontId="9" fillId="0" borderId="76" xfId="0" applyFont="1" applyBorder="1" applyAlignment="1">
      <alignment horizontal="center" vertical="center" shrinkToFit="1"/>
    </xf>
    <xf numFmtId="0" fontId="9" fillId="0" borderId="77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78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0" fillId="0" borderId="76" xfId="0" applyBorder="1" applyAlignment="1">
      <alignment horizontal="center" vertical="center" textRotation="255"/>
    </xf>
    <xf numFmtId="0" fontId="0" fillId="0" borderId="77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61" xfId="0" applyBorder="1" applyAlignment="1">
      <alignment horizontal="center" vertical="center" textRotation="255"/>
    </xf>
    <xf numFmtId="0" fontId="0" fillId="0" borderId="75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10" fillId="0" borderId="75" xfId="0" applyFont="1" applyBorder="1" applyAlignment="1">
      <alignment horizontal="center" vertical="center" textRotation="255"/>
    </xf>
    <xf numFmtId="0" fontId="10" fillId="0" borderId="78" xfId="0" applyFont="1" applyBorder="1" applyAlignment="1">
      <alignment horizontal="center" vertical="center" textRotation="255"/>
    </xf>
    <xf numFmtId="0" fontId="10" fillId="0" borderId="13" xfId="0" applyFont="1" applyBorder="1" applyAlignment="1">
      <alignment horizontal="center" vertical="center" textRotation="255"/>
    </xf>
    <xf numFmtId="0" fontId="10" fillId="0" borderId="26" xfId="0" applyFont="1" applyBorder="1" applyAlignment="1">
      <alignment horizontal="center" vertical="center" textRotation="255"/>
    </xf>
    <xf numFmtId="0" fontId="10" fillId="0" borderId="15" xfId="0" applyFont="1" applyBorder="1" applyAlignment="1">
      <alignment horizontal="center" vertical="center" textRotation="255"/>
    </xf>
    <xf numFmtId="0" fontId="10" fillId="0" borderId="17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vertical="center"/>
    </xf>
    <xf numFmtId="0" fontId="0" fillId="0" borderId="81" xfId="0" applyBorder="1" applyAlignment="1">
      <alignment vertical="center"/>
    </xf>
    <xf numFmtId="0" fontId="0" fillId="0" borderId="79" xfId="0" applyFont="1" applyBorder="1" applyAlignment="1">
      <alignment horizontal="center" vertical="center"/>
    </xf>
    <xf numFmtId="0" fontId="0" fillId="0" borderId="82" xfId="0" applyBorder="1" applyAlignment="1">
      <alignment vertical="center"/>
    </xf>
    <xf numFmtId="0" fontId="0" fillId="0" borderId="83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25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9" fillId="0" borderId="38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84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9" fillId="0" borderId="35" xfId="0" applyFont="1" applyFill="1" applyBorder="1" applyAlignment="1">
      <alignment vertical="center"/>
    </xf>
    <xf numFmtId="0" fontId="9" fillId="0" borderId="36" xfId="0" applyFont="1" applyBorder="1" applyAlignment="1">
      <alignment vertical="center"/>
    </xf>
    <xf numFmtId="0" fontId="9" fillId="0" borderId="38" xfId="0" applyFont="1" applyBorder="1" applyAlignment="1">
      <alignment vertical="center"/>
    </xf>
    <xf numFmtId="0" fontId="9" fillId="0" borderId="35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36" xfId="0" applyFont="1" applyBorder="1" applyAlignment="1">
      <alignment vertical="center" shrinkToFit="1"/>
    </xf>
    <xf numFmtId="0" fontId="9" fillId="0" borderId="37" xfId="0" applyFont="1" applyBorder="1" applyAlignment="1">
      <alignment horizontal="center" vertical="center" shrinkToFit="1"/>
    </xf>
    <xf numFmtId="0" fontId="9" fillId="0" borderId="79" xfId="0" applyFont="1" applyBorder="1" applyAlignment="1">
      <alignment horizontal="center" vertical="center"/>
    </xf>
    <xf numFmtId="0" fontId="9" fillId="0" borderId="80" xfId="0" applyFont="1" applyBorder="1" applyAlignment="1">
      <alignment vertical="center"/>
    </xf>
    <xf numFmtId="0" fontId="9" fillId="0" borderId="81" xfId="0" applyFont="1" applyBorder="1" applyAlignment="1">
      <alignment vertical="center"/>
    </xf>
    <xf numFmtId="0" fontId="9" fillId="0" borderId="82" xfId="0" applyFont="1" applyBorder="1" applyAlignment="1">
      <alignment vertical="center"/>
    </xf>
    <xf numFmtId="0" fontId="9" fillId="0" borderId="86" xfId="0" applyFont="1" applyBorder="1" applyAlignment="1">
      <alignment horizontal="left" vertical="center"/>
    </xf>
    <xf numFmtId="0" fontId="9" fillId="0" borderId="25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25" xfId="0" applyFont="1" applyBorder="1" applyAlignment="1">
      <alignment horizontal="center" vertical="center" shrinkToFit="1"/>
    </xf>
    <xf numFmtId="0" fontId="9" fillId="0" borderId="87" xfId="0" applyFont="1" applyBorder="1" applyAlignment="1">
      <alignment horizontal="center" vertical="center" shrinkToFit="1"/>
    </xf>
    <xf numFmtId="0" fontId="9" fillId="0" borderId="81" xfId="0" applyFont="1" applyBorder="1" applyAlignment="1">
      <alignment horizontal="center" vertical="center"/>
    </xf>
    <xf numFmtId="0" fontId="9" fillId="0" borderId="88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47" xfId="0" applyFont="1" applyBorder="1" applyAlignment="1">
      <alignment horizontal="center" vertical="center" shrinkToFit="1"/>
    </xf>
    <xf numFmtId="0" fontId="9" fillId="0" borderId="45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48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60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20" fontId="9" fillId="0" borderId="48" xfId="0" applyNumberFormat="1" applyFont="1" applyBorder="1" applyAlignment="1">
      <alignment horizontal="center" vertical="center"/>
    </xf>
    <xf numFmtId="20" fontId="9" fillId="0" borderId="60" xfId="0" applyNumberFormat="1" applyFont="1" applyBorder="1" applyAlignment="1">
      <alignment horizontal="center" vertical="center"/>
    </xf>
    <xf numFmtId="20" fontId="9" fillId="0" borderId="33" xfId="0" applyNumberFormat="1" applyFont="1" applyBorder="1" applyAlignment="1">
      <alignment horizontal="center" vertical="center"/>
    </xf>
    <xf numFmtId="20" fontId="9" fillId="0" borderId="17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123825</xdr:rowOff>
    </xdr:from>
    <xdr:to>
      <xdr:col>21</xdr:col>
      <xdr:colOff>57150</xdr:colOff>
      <xdr:row>2</xdr:row>
      <xdr:rowOff>76200</xdr:rowOff>
    </xdr:to>
    <xdr:sp>
      <xdr:nvSpPr>
        <xdr:cNvPr id="1" name="WordArt 2"/>
        <xdr:cNvSpPr>
          <a:spLocks/>
        </xdr:cNvSpPr>
      </xdr:nvSpPr>
      <xdr:spPr>
        <a:xfrm>
          <a:off x="228600" y="123825"/>
          <a:ext cx="90297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2018</a:t>
          </a:r>
          <a:r>
            <a:rPr lang="en-US" cap="none" sz="36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年度　中央支部４年生サッカー大会</a:t>
          </a:r>
        </a:p>
      </xdr:txBody>
    </xdr:sp>
    <xdr:clientData/>
  </xdr:twoCellAnchor>
  <xdr:twoCellAnchor>
    <xdr:from>
      <xdr:col>1</xdr:col>
      <xdr:colOff>209550</xdr:colOff>
      <xdr:row>31</xdr:row>
      <xdr:rowOff>0</xdr:rowOff>
    </xdr:from>
    <xdr:to>
      <xdr:col>2</xdr:col>
      <xdr:colOff>438150</xdr:colOff>
      <xdr:row>31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47700" y="7648575"/>
          <a:ext cx="666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チーム名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85725</xdr:colOff>
      <xdr:row>31</xdr:row>
      <xdr:rowOff>0</xdr:rowOff>
    </xdr:from>
    <xdr:to>
      <xdr:col>2</xdr:col>
      <xdr:colOff>171450</xdr:colOff>
      <xdr:row>31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85725" y="7648575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チーム名</a:t>
          </a:r>
        </a:p>
      </xdr:txBody>
    </xdr:sp>
    <xdr:clientData/>
  </xdr:twoCellAnchor>
  <xdr:twoCellAnchor>
    <xdr:from>
      <xdr:col>1</xdr:col>
      <xdr:colOff>209550</xdr:colOff>
      <xdr:row>28</xdr:row>
      <xdr:rowOff>0</xdr:rowOff>
    </xdr:from>
    <xdr:to>
      <xdr:col>2</xdr:col>
      <xdr:colOff>438150</xdr:colOff>
      <xdr:row>28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647700" y="6715125"/>
          <a:ext cx="666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チーム名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19</xdr:col>
      <xdr:colOff>76200</xdr:colOff>
      <xdr:row>2</xdr:row>
      <xdr:rowOff>104775</xdr:rowOff>
    </xdr:from>
    <xdr:to>
      <xdr:col>24</xdr:col>
      <xdr:colOff>400050</xdr:colOff>
      <xdr:row>5</xdr:row>
      <xdr:rowOff>0</xdr:rowOff>
    </xdr:to>
    <xdr:pic>
      <xdr:nvPicPr>
        <xdr:cNvPr id="5" name="Picture 8" descr="_hea_lo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504825"/>
          <a:ext cx="25146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9</xdr:row>
      <xdr:rowOff>19050</xdr:rowOff>
    </xdr:from>
    <xdr:to>
      <xdr:col>2</xdr:col>
      <xdr:colOff>438150</xdr:colOff>
      <xdr:row>10</xdr:row>
      <xdr:rowOff>76200</xdr:rowOff>
    </xdr:to>
    <xdr:sp>
      <xdr:nvSpPr>
        <xdr:cNvPr id="6" name="Text Box 9"/>
        <xdr:cNvSpPr txBox="1">
          <a:spLocks noChangeArrowheads="1"/>
        </xdr:cNvSpPr>
      </xdr:nvSpPr>
      <xdr:spPr>
        <a:xfrm>
          <a:off x="647700" y="2143125"/>
          <a:ext cx="66675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チーム名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85725</xdr:colOff>
      <xdr:row>10</xdr:row>
      <xdr:rowOff>142875</xdr:rowOff>
    </xdr:from>
    <xdr:to>
      <xdr:col>2</xdr:col>
      <xdr:colOff>171450</xdr:colOff>
      <xdr:row>11</xdr:row>
      <xdr:rowOff>142875</xdr:rowOff>
    </xdr:to>
    <xdr:sp>
      <xdr:nvSpPr>
        <xdr:cNvPr id="7" name="Text Box 10"/>
        <xdr:cNvSpPr txBox="1">
          <a:spLocks noChangeArrowheads="1"/>
        </xdr:cNvSpPr>
      </xdr:nvSpPr>
      <xdr:spPr>
        <a:xfrm>
          <a:off x="85725" y="2495550"/>
          <a:ext cx="962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チーム名</a:t>
          </a:r>
        </a:p>
      </xdr:txBody>
    </xdr:sp>
    <xdr:clientData/>
  </xdr:twoCellAnchor>
  <xdr:twoCellAnchor>
    <xdr:from>
      <xdr:col>1</xdr:col>
      <xdr:colOff>209550</xdr:colOff>
      <xdr:row>31</xdr:row>
      <xdr:rowOff>19050</xdr:rowOff>
    </xdr:from>
    <xdr:to>
      <xdr:col>2</xdr:col>
      <xdr:colOff>438150</xdr:colOff>
      <xdr:row>32</xdr:row>
      <xdr:rowOff>76200</xdr:rowOff>
    </xdr:to>
    <xdr:sp>
      <xdr:nvSpPr>
        <xdr:cNvPr id="8" name="Text Box 14"/>
        <xdr:cNvSpPr txBox="1">
          <a:spLocks noChangeArrowheads="1"/>
        </xdr:cNvSpPr>
      </xdr:nvSpPr>
      <xdr:spPr>
        <a:xfrm>
          <a:off x="647700" y="7667625"/>
          <a:ext cx="66675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チーム名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85725</xdr:colOff>
      <xdr:row>32</xdr:row>
      <xdr:rowOff>142875</xdr:rowOff>
    </xdr:from>
    <xdr:to>
      <xdr:col>2</xdr:col>
      <xdr:colOff>171450</xdr:colOff>
      <xdr:row>33</xdr:row>
      <xdr:rowOff>142875</xdr:rowOff>
    </xdr:to>
    <xdr:sp>
      <xdr:nvSpPr>
        <xdr:cNvPr id="9" name="Text Box 15"/>
        <xdr:cNvSpPr txBox="1">
          <a:spLocks noChangeArrowheads="1"/>
        </xdr:cNvSpPr>
      </xdr:nvSpPr>
      <xdr:spPr>
        <a:xfrm>
          <a:off x="85725" y="8020050"/>
          <a:ext cx="962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チーム名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123825</xdr:rowOff>
    </xdr:from>
    <xdr:to>
      <xdr:col>24</xdr:col>
      <xdr:colOff>57150</xdr:colOff>
      <xdr:row>2</xdr:row>
      <xdr:rowOff>76200</xdr:rowOff>
    </xdr:to>
    <xdr:sp>
      <xdr:nvSpPr>
        <xdr:cNvPr id="1" name="WordArt 2"/>
        <xdr:cNvSpPr>
          <a:spLocks/>
        </xdr:cNvSpPr>
      </xdr:nvSpPr>
      <xdr:spPr>
        <a:xfrm>
          <a:off x="228600" y="123825"/>
          <a:ext cx="10591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2018</a:t>
          </a:r>
          <a:r>
            <a:rPr lang="en-US" cap="none" sz="36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年度　中央支部４年生サッカー大会</a:t>
          </a:r>
        </a:p>
      </xdr:txBody>
    </xdr:sp>
    <xdr:clientData/>
  </xdr:twoCellAnchor>
  <xdr:twoCellAnchor editAs="oneCell">
    <xdr:from>
      <xdr:col>18</xdr:col>
      <xdr:colOff>66675</xdr:colOff>
      <xdr:row>2</xdr:row>
      <xdr:rowOff>180975</xdr:rowOff>
    </xdr:from>
    <xdr:to>
      <xdr:col>23</xdr:col>
      <xdr:colOff>390525</xdr:colOff>
      <xdr:row>5</xdr:row>
      <xdr:rowOff>76200</xdr:rowOff>
    </xdr:to>
    <xdr:pic>
      <xdr:nvPicPr>
        <xdr:cNvPr id="2" name="Picture 8" descr="_hea_lo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581025"/>
          <a:ext cx="25146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4:Y48"/>
  <sheetViews>
    <sheetView tabSelected="1" zoomScale="75" zoomScaleNormal="75" zoomScalePageLayoutView="0" workbookViewId="0" topLeftCell="A1">
      <selection activeCell="AB33" sqref="AB33"/>
    </sheetView>
  </sheetViews>
  <sheetFormatPr defaultColWidth="9.00390625" defaultRowHeight="13.5"/>
  <cols>
    <col min="1" max="25" width="5.75390625" style="0" customWidth="1"/>
  </cols>
  <sheetData>
    <row r="1" ht="15.75" customHeight="1"/>
    <row r="2" ht="15.75" customHeight="1"/>
    <row r="3" ht="15.75" customHeight="1"/>
    <row r="4" spans="1:14" s="1" customFormat="1" ht="22.5" customHeight="1">
      <c r="A4" s="188" t="s">
        <v>24</v>
      </c>
      <c r="B4" s="188"/>
      <c r="C4" s="188"/>
      <c r="D4" s="188"/>
      <c r="E4" s="188"/>
      <c r="F4" s="188"/>
      <c r="G4" s="188"/>
      <c r="H4" s="188"/>
      <c r="I4" s="188"/>
      <c r="J4" s="189"/>
      <c r="K4" s="189"/>
      <c r="L4" s="189"/>
      <c r="M4" s="189"/>
      <c r="N4" s="189"/>
    </row>
    <row r="5" spans="1:10" s="1" customFormat="1" ht="12" customHeight="1">
      <c r="A5" s="2"/>
      <c r="B5" s="2"/>
      <c r="C5" s="2"/>
      <c r="D5" s="2"/>
      <c r="E5" s="2"/>
      <c r="F5" s="2"/>
      <c r="G5" s="2"/>
      <c r="H5" s="2"/>
      <c r="I5" s="2"/>
      <c r="J5" s="3"/>
    </row>
    <row r="6" spans="1:10" s="1" customFormat="1" ht="12" customHeight="1">
      <c r="A6" s="2"/>
      <c r="B6" s="2"/>
      <c r="C6" s="2"/>
      <c r="D6" s="2"/>
      <c r="E6" s="2"/>
      <c r="F6" s="2"/>
      <c r="G6" s="2"/>
      <c r="H6" s="2"/>
      <c r="I6" s="2"/>
      <c r="J6" s="3"/>
    </row>
    <row r="7" spans="1:25" ht="24" customHeight="1">
      <c r="A7" s="190" t="s">
        <v>15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</row>
    <row r="8" spans="1:25" s="4" customFormat="1" ht="20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2" s="4" customFormat="1" ht="29.25" customHeight="1" thickBot="1">
      <c r="A9" s="5" t="s">
        <v>12</v>
      </c>
      <c r="B9" s="6"/>
      <c r="C9" s="6"/>
      <c r="D9" s="6"/>
      <c r="E9" s="6"/>
      <c r="F9" s="6"/>
      <c r="G9" s="6"/>
      <c r="H9" s="6"/>
      <c r="I9" s="6"/>
      <c r="J9" s="7"/>
      <c r="K9" s="7"/>
      <c r="L9" s="7"/>
      <c r="M9" s="7"/>
      <c r="N9" s="7"/>
      <c r="O9" s="7"/>
      <c r="P9" s="7"/>
      <c r="R9" s="7"/>
      <c r="S9" s="7"/>
      <c r="T9" s="8"/>
      <c r="U9" s="7"/>
      <c r="V9" s="7"/>
    </row>
    <row r="10" spans="1:22" ht="18" customHeight="1">
      <c r="A10" s="137"/>
      <c r="B10" s="138"/>
      <c r="C10" s="138"/>
      <c r="D10" s="144" t="s">
        <v>13</v>
      </c>
      <c r="E10" s="144"/>
      <c r="F10" s="144"/>
      <c r="G10" s="147" t="s">
        <v>16</v>
      </c>
      <c r="H10" s="148"/>
      <c r="I10" s="149"/>
      <c r="J10" s="147" t="s">
        <v>17</v>
      </c>
      <c r="K10" s="148"/>
      <c r="L10" s="152"/>
      <c r="M10" s="155" t="s">
        <v>0</v>
      </c>
      <c r="N10" s="156"/>
      <c r="O10" s="161" t="s">
        <v>1</v>
      </c>
      <c r="P10" s="156"/>
      <c r="Q10" s="161" t="s">
        <v>2</v>
      </c>
      <c r="R10" s="156"/>
      <c r="S10" s="164" t="s">
        <v>3</v>
      </c>
      <c r="T10" s="165"/>
      <c r="U10" s="164" t="s">
        <v>4</v>
      </c>
      <c r="V10" s="165"/>
    </row>
    <row r="11" spans="1:22" ht="18" customHeight="1">
      <c r="A11" s="139"/>
      <c r="B11" s="140"/>
      <c r="C11" s="140"/>
      <c r="D11" s="145"/>
      <c r="E11" s="145"/>
      <c r="F11" s="145"/>
      <c r="G11" s="150"/>
      <c r="H11" s="108"/>
      <c r="I11" s="109"/>
      <c r="J11" s="150"/>
      <c r="K11" s="108"/>
      <c r="L11" s="153"/>
      <c r="M11" s="157"/>
      <c r="N11" s="158"/>
      <c r="O11" s="162"/>
      <c r="P11" s="158"/>
      <c r="Q11" s="162"/>
      <c r="R11" s="158"/>
      <c r="S11" s="166"/>
      <c r="T11" s="167"/>
      <c r="U11" s="166"/>
      <c r="V11" s="167"/>
    </row>
    <row r="12" spans="1:22" ht="18" customHeight="1">
      <c r="A12" s="141"/>
      <c r="B12" s="142"/>
      <c r="C12" s="142"/>
      <c r="D12" s="146"/>
      <c r="E12" s="146"/>
      <c r="F12" s="146"/>
      <c r="G12" s="151"/>
      <c r="H12" s="123"/>
      <c r="I12" s="124"/>
      <c r="J12" s="151"/>
      <c r="K12" s="123"/>
      <c r="L12" s="154"/>
      <c r="M12" s="159"/>
      <c r="N12" s="160"/>
      <c r="O12" s="163"/>
      <c r="P12" s="160"/>
      <c r="Q12" s="163"/>
      <c r="R12" s="160"/>
      <c r="S12" s="168"/>
      <c r="T12" s="169"/>
      <c r="U12" s="168"/>
      <c r="V12" s="169"/>
    </row>
    <row r="13" spans="1:22" ht="18" customHeight="1">
      <c r="A13" s="130" t="str">
        <f>+D10</f>
        <v>百合台SC</v>
      </c>
      <c r="B13" s="131"/>
      <c r="C13" s="132"/>
      <c r="D13" s="116"/>
      <c r="E13" s="117"/>
      <c r="F13" s="126"/>
      <c r="G13" s="54" t="str">
        <f>IF(G15=I15,"△",IF(G15&gt;I15,"○","●"))</f>
        <v>●</v>
      </c>
      <c r="H13" s="55"/>
      <c r="I13" s="59">
        <f>IF(G15=I15,1,0)+IF(G15&lt;I15,0,0)+IF(G15&gt;I15,3,0)</f>
        <v>0</v>
      </c>
      <c r="J13" s="54" t="str">
        <f>IF(J15=L15,"△",IF(J15&gt;L15,"○","●"))</f>
        <v>○</v>
      </c>
      <c r="K13" s="55"/>
      <c r="L13" s="56">
        <f>IF(J15=L15,1,0)+IF(J15&lt;L15,0,0)+IF(J15&gt;L15,3,0)</f>
        <v>3</v>
      </c>
      <c r="M13" s="84">
        <f>SUM(I13+L13)</f>
        <v>3</v>
      </c>
      <c r="N13" s="85"/>
      <c r="O13" s="46">
        <f>SUM(G15+J15)</f>
        <v>5</v>
      </c>
      <c r="P13" s="59"/>
      <c r="Q13" s="46">
        <f>SUM(I15+L15)</f>
        <v>2</v>
      </c>
      <c r="R13" s="59"/>
      <c r="S13" s="47">
        <f>SUM(O13-Q13)</f>
        <v>3</v>
      </c>
      <c r="T13" s="48"/>
      <c r="U13" s="73">
        <v>2</v>
      </c>
      <c r="V13" s="74"/>
    </row>
    <row r="14" spans="1:22" ht="18" customHeight="1">
      <c r="A14" s="133"/>
      <c r="B14" s="134"/>
      <c r="C14" s="135"/>
      <c r="D14" s="116"/>
      <c r="E14" s="117"/>
      <c r="F14" s="126"/>
      <c r="G14" s="54"/>
      <c r="H14" s="55"/>
      <c r="I14" s="59"/>
      <c r="J14" s="54"/>
      <c r="K14" s="55"/>
      <c r="L14" s="56"/>
      <c r="M14" s="84"/>
      <c r="N14" s="85"/>
      <c r="O14" s="46"/>
      <c r="P14" s="59"/>
      <c r="Q14" s="46"/>
      <c r="R14" s="59"/>
      <c r="S14" s="47"/>
      <c r="T14" s="48"/>
      <c r="U14" s="75"/>
      <c r="V14" s="76"/>
    </row>
    <row r="15" spans="1:22" ht="18" customHeight="1">
      <c r="A15" s="133"/>
      <c r="B15" s="134"/>
      <c r="C15" s="135"/>
      <c r="D15" s="127"/>
      <c r="E15" s="128"/>
      <c r="F15" s="129"/>
      <c r="G15" s="26">
        <v>0</v>
      </c>
      <c r="H15" s="9" t="s">
        <v>30</v>
      </c>
      <c r="I15" s="27">
        <v>2</v>
      </c>
      <c r="J15" s="28">
        <v>5</v>
      </c>
      <c r="K15" s="29" t="s">
        <v>30</v>
      </c>
      <c r="L15" s="30">
        <v>0</v>
      </c>
      <c r="M15" s="84"/>
      <c r="N15" s="85"/>
      <c r="O15" s="46"/>
      <c r="P15" s="59"/>
      <c r="Q15" s="46"/>
      <c r="R15" s="59"/>
      <c r="S15" s="47"/>
      <c r="T15" s="48"/>
      <c r="U15" s="75"/>
      <c r="V15" s="76"/>
    </row>
    <row r="16" spans="1:22" s="10" customFormat="1" ht="18" customHeight="1">
      <c r="A16" s="104" t="str">
        <f>+G10</f>
        <v>市川真間DSC</v>
      </c>
      <c r="B16" s="105"/>
      <c r="C16" s="106"/>
      <c r="D16" s="57" t="str">
        <f>IF(D18=F18,"△",IF(D18&gt;F18,"○","●"))</f>
        <v>○</v>
      </c>
      <c r="E16" s="58"/>
      <c r="F16" s="59">
        <f>IF(D18=F18,1,0)+IF(D18&lt;F18,0,0)+IF(D18&gt;F18,3,0)</f>
        <v>3</v>
      </c>
      <c r="G16" s="113"/>
      <c r="H16" s="114"/>
      <c r="I16" s="125"/>
      <c r="J16" s="57" t="str">
        <f>IF(J18=L18,"△",IF(J18&gt;L18,"○","●"))</f>
        <v>○</v>
      </c>
      <c r="K16" s="58"/>
      <c r="L16" s="60">
        <f>IF(J18=L18,1,0)+IF(J18&lt;L18,0,0)+IF(J18&gt;L18,3,0)</f>
        <v>3</v>
      </c>
      <c r="M16" s="82">
        <f>SUM(L16+F16)</f>
        <v>6</v>
      </c>
      <c r="N16" s="83"/>
      <c r="O16" s="88">
        <f>SUM(J18+D18)</f>
        <v>5</v>
      </c>
      <c r="P16" s="61"/>
      <c r="Q16" s="88">
        <f>SUM(L18+F18)</f>
        <v>2</v>
      </c>
      <c r="R16" s="61"/>
      <c r="S16" s="91">
        <f>SUM(O16-Q16)</f>
        <v>3</v>
      </c>
      <c r="T16" s="92"/>
      <c r="U16" s="73">
        <v>1</v>
      </c>
      <c r="V16" s="74"/>
    </row>
    <row r="17" spans="1:22" s="10" customFormat="1" ht="18" customHeight="1">
      <c r="A17" s="107"/>
      <c r="B17" s="108"/>
      <c r="C17" s="109"/>
      <c r="D17" s="54"/>
      <c r="E17" s="55"/>
      <c r="F17" s="59"/>
      <c r="G17" s="116"/>
      <c r="H17" s="117"/>
      <c r="I17" s="126"/>
      <c r="J17" s="54"/>
      <c r="K17" s="55"/>
      <c r="L17" s="56"/>
      <c r="M17" s="84"/>
      <c r="N17" s="85"/>
      <c r="O17" s="46"/>
      <c r="P17" s="59"/>
      <c r="Q17" s="46"/>
      <c r="R17" s="59"/>
      <c r="S17" s="47"/>
      <c r="T17" s="48"/>
      <c r="U17" s="75"/>
      <c r="V17" s="76"/>
    </row>
    <row r="18" spans="1:22" s="10" customFormat="1" ht="18" customHeight="1">
      <c r="A18" s="122"/>
      <c r="B18" s="123"/>
      <c r="C18" s="124"/>
      <c r="D18" s="28">
        <f>+I15</f>
        <v>2</v>
      </c>
      <c r="E18" s="9" t="s">
        <v>30</v>
      </c>
      <c r="F18" s="29">
        <f>+G15</f>
        <v>0</v>
      </c>
      <c r="G18" s="127"/>
      <c r="H18" s="128"/>
      <c r="I18" s="129"/>
      <c r="J18" s="28">
        <v>3</v>
      </c>
      <c r="K18" s="29" t="s">
        <v>30</v>
      </c>
      <c r="L18" s="30">
        <v>2</v>
      </c>
      <c r="M18" s="170"/>
      <c r="N18" s="171"/>
      <c r="O18" s="172"/>
      <c r="P18" s="173"/>
      <c r="Q18" s="172"/>
      <c r="R18" s="173"/>
      <c r="S18" s="174"/>
      <c r="T18" s="175"/>
      <c r="U18" s="176"/>
      <c r="V18" s="177"/>
    </row>
    <row r="19" spans="1:22" s="10" customFormat="1" ht="18" customHeight="1">
      <c r="A19" s="130" t="str">
        <f>+J10</f>
        <v>フッチSC</v>
      </c>
      <c r="B19" s="131"/>
      <c r="C19" s="132"/>
      <c r="D19" s="57" t="str">
        <f>IF(D21=F21,"△",IF(D21&gt;F21,"○","●"))</f>
        <v>●</v>
      </c>
      <c r="E19" s="58"/>
      <c r="F19" s="61">
        <f>IF(D21=F21,1,0)+IF(D21&lt;F21,0,0)+IF(D21&gt;F21,3,0)</f>
        <v>0</v>
      </c>
      <c r="G19" s="57" t="str">
        <f>IF(G21=I21,"△",IF(G21&gt;I21,"○","●"))</f>
        <v>●</v>
      </c>
      <c r="H19" s="58"/>
      <c r="I19" s="61">
        <f>IF(G21=I21,1,0)+IF(G21&lt;I21,0,0)+IF(G21&gt;I21,3,0)</f>
        <v>0</v>
      </c>
      <c r="J19" s="113"/>
      <c r="K19" s="114"/>
      <c r="L19" s="115"/>
      <c r="M19" s="82">
        <f>SUM(I19+L19+F19)</f>
        <v>0</v>
      </c>
      <c r="N19" s="83"/>
      <c r="O19" s="88">
        <f>SUM(G21+D21)</f>
        <v>2</v>
      </c>
      <c r="P19" s="61"/>
      <c r="Q19" s="88">
        <f>SUM(F21+I21)</f>
        <v>8</v>
      </c>
      <c r="R19" s="61"/>
      <c r="S19" s="91">
        <f>SUM(O19-Q19)</f>
        <v>-6</v>
      </c>
      <c r="T19" s="92"/>
      <c r="U19" s="73">
        <v>3</v>
      </c>
      <c r="V19" s="74"/>
    </row>
    <row r="20" spans="1:22" s="10" customFormat="1" ht="18" customHeight="1">
      <c r="A20" s="133"/>
      <c r="B20" s="134"/>
      <c r="C20" s="135"/>
      <c r="D20" s="54"/>
      <c r="E20" s="55"/>
      <c r="F20" s="59"/>
      <c r="G20" s="54"/>
      <c r="H20" s="55"/>
      <c r="I20" s="59"/>
      <c r="J20" s="116"/>
      <c r="K20" s="117"/>
      <c r="L20" s="118"/>
      <c r="M20" s="84"/>
      <c r="N20" s="85"/>
      <c r="O20" s="46"/>
      <c r="P20" s="59"/>
      <c r="Q20" s="46"/>
      <c r="R20" s="59"/>
      <c r="S20" s="47"/>
      <c r="T20" s="48"/>
      <c r="U20" s="75"/>
      <c r="V20" s="76"/>
    </row>
    <row r="21" spans="1:22" s="10" customFormat="1" ht="18" customHeight="1" thickBot="1">
      <c r="A21" s="185"/>
      <c r="B21" s="186"/>
      <c r="C21" s="187"/>
      <c r="D21" s="31">
        <f>+L15</f>
        <v>0</v>
      </c>
      <c r="E21" s="32" t="s">
        <v>30</v>
      </c>
      <c r="F21" s="33">
        <f>+J15</f>
        <v>5</v>
      </c>
      <c r="G21" s="31">
        <f>+L18</f>
        <v>2</v>
      </c>
      <c r="H21" s="32" t="s">
        <v>30</v>
      </c>
      <c r="I21" s="33">
        <f>+J18</f>
        <v>3</v>
      </c>
      <c r="J21" s="119"/>
      <c r="K21" s="120"/>
      <c r="L21" s="121"/>
      <c r="M21" s="86"/>
      <c r="N21" s="87"/>
      <c r="O21" s="89"/>
      <c r="P21" s="90"/>
      <c r="Q21" s="89"/>
      <c r="R21" s="90"/>
      <c r="S21" s="93"/>
      <c r="T21" s="94"/>
      <c r="U21" s="95"/>
      <c r="V21" s="96"/>
    </row>
    <row r="22" spans="1:22" s="10" customFormat="1" ht="19.5" customHeight="1" thickBot="1">
      <c r="A22" s="11"/>
      <c r="B22" s="11"/>
      <c r="C22" s="11"/>
      <c r="D22" s="12"/>
      <c r="E22" s="12"/>
      <c r="F22" s="12"/>
      <c r="G22" s="12"/>
      <c r="H22" s="12"/>
      <c r="I22" s="12"/>
      <c r="J22" s="9"/>
      <c r="K22" s="9"/>
      <c r="L22" s="9"/>
      <c r="M22" s="13"/>
      <c r="N22" s="13"/>
      <c r="O22" s="14"/>
      <c r="P22" s="14"/>
      <c r="Q22" s="14"/>
      <c r="R22" s="14"/>
      <c r="S22" s="13"/>
      <c r="T22" s="13"/>
      <c r="U22" s="15"/>
      <c r="V22" s="15"/>
    </row>
    <row r="23" spans="1:21" s="10" customFormat="1" ht="20.25" customHeight="1" thickBot="1">
      <c r="A23" s="178" t="s">
        <v>5</v>
      </c>
      <c r="B23" s="179"/>
      <c r="C23" s="180"/>
      <c r="D23" s="181" t="s">
        <v>6</v>
      </c>
      <c r="E23" s="179"/>
      <c r="F23" s="179"/>
      <c r="G23" s="179"/>
      <c r="H23" s="179"/>
      <c r="I23" s="179"/>
      <c r="J23" s="179"/>
      <c r="K23" s="179"/>
      <c r="L23" s="182"/>
      <c r="M23" s="183" t="s">
        <v>7</v>
      </c>
      <c r="N23" s="179"/>
      <c r="O23" s="179"/>
      <c r="P23" s="184" t="s">
        <v>8</v>
      </c>
      <c r="Q23" s="179"/>
      <c r="R23" s="179"/>
      <c r="S23" s="184" t="s">
        <v>8</v>
      </c>
      <c r="T23" s="179"/>
      <c r="U23" s="182"/>
    </row>
    <row r="24" spans="1:21" s="10" customFormat="1" ht="20.25" customHeight="1">
      <c r="A24" s="77" t="s">
        <v>18</v>
      </c>
      <c r="B24" s="71"/>
      <c r="C24" s="72"/>
      <c r="D24" s="78" t="str">
        <f>A13</f>
        <v>百合台SC</v>
      </c>
      <c r="E24" s="79"/>
      <c r="F24" s="50"/>
      <c r="G24" s="16"/>
      <c r="H24" s="16" t="s">
        <v>9</v>
      </c>
      <c r="I24" s="16"/>
      <c r="J24" s="52" t="str">
        <f>G10</f>
        <v>市川真間DSC</v>
      </c>
      <c r="K24" s="52"/>
      <c r="L24" s="80"/>
      <c r="M24" s="50" t="str">
        <f>J10</f>
        <v>フッチSC</v>
      </c>
      <c r="N24" s="52"/>
      <c r="O24" s="71"/>
      <c r="P24" s="52" t="str">
        <f>D10</f>
        <v>百合台SC</v>
      </c>
      <c r="Q24" s="52"/>
      <c r="R24" s="71"/>
      <c r="S24" s="81" t="str">
        <f>G10</f>
        <v>市川真間DSC</v>
      </c>
      <c r="T24" s="52"/>
      <c r="U24" s="49"/>
    </row>
    <row r="25" spans="1:21" s="10" customFormat="1" ht="20.25" customHeight="1">
      <c r="A25" s="70" t="s">
        <v>19</v>
      </c>
      <c r="B25" s="71"/>
      <c r="C25" s="72"/>
      <c r="D25" s="53" t="str">
        <f>A16</f>
        <v>市川真間DSC</v>
      </c>
      <c r="E25" s="52"/>
      <c r="F25" s="51"/>
      <c r="G25" s="19"/>
      <c r="H25" s="19" t="s">
        <v>9</v>
      </c>
      <c r="I25" s="19"/>
      <c r="J25" s="52" t="str">
        <f>J10</f>
        <v>フッチSC</v>
      </c>
      <c r="K25" s="52"/>
      <c r="L25" s="49"/>
      <c r="M25" s="50" t="str">
        <f>D10</f>
        <v>百合台SC</v>
      </c>
      <c r="N25" s="52"/>
      <c r="O25" s="71"/>
      <c r="P25" s="44" t="str">
        <f>G10</f>
        <v>市川真間DSC</v>
      </c>
      <c r="Q25" s="44"/>
      <c r="R25" s="45"/>
      <c r="S25" s="52" t="str">
        <f>J10</f>
        <v>フッチSC</v>
      </c>
      <c r="T25" s="52"/>
      <c r="U25" s="49"/>
    </row>
    <row r="26" spans="1:21" s="10" customFormat="1" ht="20.25" customHeight="1" thickBot="1">
      <c r="A26" s="66" t="s">
        <v>20</v>
      </c>
      <c r="B26" s="64"/>
      <c r="C26" s="67"/>
      <c r="D26" s="62" t="str">
        <f>J10</f>
        <v>フッチSC</v>
      </c>
      <c r="E26" s="63"/>
      <c r="F26" s="64"/>
      <c r="G26" s="17"/>
      <c r="H26" s="17" t="s">
        <v>9</v>
      </c>
      <c r="I26" s="17"/>
      <c r="J26" s="63" t="str">
        <f>A13</f>
        <v>百合台SC</v>
      </c>
      <c r="K26" s="63"/>
      <c r="L26" s="65"/>
      <c r="M26" s="68" t="str">
        <f>G10</f>
        <v>市川真間DSC</v>
      </c>
      <c r="N26" s="63"/>
      <c r="O26" s="64"/>
      <c r="P26" s="63" t="str">
        <f>J10</f>
        <v>フッチSC</v>
      </c>
      <c r="Q26" s="63"/>
      <c r="R26" s="64"/>
      <c r="S26" s="63" t="str">
        <f>D10</f>
        <v>百合台SC</v>
      </c>
      <c r="T26" s="63"/>
      <c r="U26" s="69"/>
    </row>
    <row r="27" spans="1:21" s="10" customFormat="1" ht="20.25" customHeight="1">
      <c r="A27" s="20"/>
      <c r="B27" s="21"/>
      <c r="C27" s="21"/>
      <c r="D27" s="19"/>
      <c r="E27" s="19"/>
      <c r="F27" s="21"/>
      <c r="G27" s="19"/>
      <c r="H27" s="19"/>
      <c r="I27" s="19"/>
      <c r="J27" s="19"/>
      <c r="K27" s="19"/>
      <c r="L27" s="18"/>
      <c r="M27" s="19"/>
      <c r="N27" s="19"/>
      <c r="O27" s="21"/>
      <c r="P27" s="19"/>
      <c r="Q27" s="19"/>
      <c r="R27" s="21"/>
      <c r="S27" s="19"/>
      <c r="T27" s="19"/>
      <c r="U27" s="21"/>
    </row>
    <row r="28" spans="1:22" s="10" customFormat="1" ht="24.75" customHeight="1">
      <c r="A28" s="11"/>
      <c r="B28" s="11"/>
      <c r="C28" s="11"/>
      <c r="D28" s="12"/>
      <c r="E28" s="12"/>
      <c r="F28" s="12"/>
      <c r="G28" s="12"/>
      <c r="H28" s="12"/>
      <c r="I28" s="12"/>
      <c r="J28" s="9"/>
      <c r="K28" s="9"/>
      <c r="L28" s="9"/>
      <c r="M28" s="13"/>
      <c r="N28" s="13"/>
      <c r="O28" s="14"/>
      <c r="P28" s="14"/>
      <c r="Q28" s="14"/>
      <c r="R28" s="14"/>
      <c r="S28" s="13"/>
      <c r="T28" s="13"/>
      <c r="U28" s="15"/>
      <c r="V28" s="15"/>
    </row>
    <row r="29" spans="1:25" ht="24" customHeight="1">
      <c r="A29" s="136" t="s">
        <v>29</v>
      </c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</row>
    <row r="30" spans="1:25" s="4" customFormat="1" ht="20.2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2" s="4" customFormat="1" ht="29.25" customHeight="1" thickBot="1">
      <c r="A31" s="5" t="s">
        <v>21</v>
      </c>
      <c r="B31" s="6"/>
      <c r="C31" s="6"/>
      <c r="D31" s="6"/>
      <c r="E31" s="6"/>
      <c r="F31" s="6"/>
      <c r="G31" s="6"/>
      <c r="H31" s="6"/>
      <c r="I31" s="6"/>
      <c r="J31" s="7"/>
      <c r="K31" s="7"/>
      <c r="L31" s="7"/>
      <c r="M31" s="7"/>
      <c r="N31" s="7"/>
      <c r="O31" s="7"/>
      <c r="P31" s="7"/>
      <c r="R31" s="7"/>
      <c r="S31" s="7"/>
      <c r="T31" s="8"/>
      <c r="U31" s="7"/>
      <c r="V31" s="7"/>
    </row>
    <row r="32" spans="1:22" ht="18" customHeight="1">
      <c r="A32" s="137"/>
      <c r="B32" s="138"/>
      <c r="C32" s="138"/>
      <c r="D32" s="143" t="s">
        <v>14</v>
      </c>
      <c r="E32" s="144"/>
      <c r="F32" s="144"/>
      <c r="G32" s="147" t="s">
        <v>22</v>
      </c>
      <c r="H32" s="148"/>
      <c r="I32" s="149"/>
      <c r="J32" s="147" t="s">
        <v>23</v>
      </c>
      <c r="K32" s="148"/>
      <c r="L32" s="152"/>
      <c r="M32" s="155" t="s">
        <v>0</v>
      </c>
      <c r="N32" s="156"/>
      <c r="O32" s="161" t="s">
        <v>1</v>
      </c>
      <c r="P32" s="156"/>
      <c r="Q32" s="161" t="s">
        <v>2</v>
      </c>
      <c r="R32" s="156"/>
      <c r="S32" s="164" t="s">
        <v>3</v>
      </c>
      <c r="T32" s="165"/>
      <c r="U32" s="164" t="s">
        <v>4</v>
      </c>
      <c r="V32" s="165"/>
    </row>
    <row r="33" spans="1:22" ht="18" customHeight="1">
      <c r="A33" s="139"/>
      <c r="B33" s="140"/>
      <c r="C33" s="140"/>
      <c r="D33" s="145"/>
      <c r="E33" s="145"/>
      <c r="F33" s="145"/>
      <c r="G33" s="150"/>
      <c r="H33" s="108"/>
      <c r="I33" s="109"/>
      <c r="J33" s="150"/>
      <c r="K33" s="108"/>
      <c r="L33" s="153"/>
      <c r="M33" s="157"/>
      <c r="N33" s="158"/>
      <c r="O33" s="162"/>
      <c r="P33" s="158"/>
      <c r="Q33" s="162"/>
      <c r="R33" s="158"/>
      <c r="S33" s="166"/>
      <c r="T33" s="167"/>
      <c r="U33" s="166"/>
      <c r="V33" s="167"/>
    </row>
    <row r="34" spans="1:22" ht="18" customHeight="1">
      <c r="A34" s="141"/>
      <c r="B34" s="142"/>
      <c r="C34" s="142"/>
      <c r="D34" s="146"/>
      <c r="E34" s="146"/>
      <c r="F34" s="146"/>
      <c r="G34" s="151"/>
      <c r="H34" s="123"/>
      <c r="I34" s="124"/>
      <c r="J34" s="151"/>
      <c r="K34" s="123"/>
      <c r="L34" s="154"/>
      <c r="M34" s="159"/>
      <c r="N34" s="160"/>
      <c r="O34" s="163"/>
      <c r="P34" s="160"/>
      <c r="Q34" s="163"/>
      <c r="R34" s="160"/>
      <c r="S34" s="168"/>
      <c r="T34" s="169"/>
      <c r="U34" s="168"/>
      <c r="V34" s="169"/>
    </row>
    <row r="35" spans="1:22" ht="18" customHeight="1">
      <c r="A35" s="130" t="str">
        <f>+D32</f>
        <v>中国分LWFC</v>
      </c>
      <c r="B35" s="131"/>
      <c r="C35" s="132"/>
      <c r="D35" s="116"/>
      <c r="E35" s="117"/>
      <c r="F35" s="126"/>
      <c r="G35" s="54" t="str">
        <f>IF(G37=I37,"△",IF(G37&gt;I37,"○","●"))</f>
        <v>△</v>
      </c>
      <c r="H35" s="55"/>
      <c r="I35" s="59">
        <f>IF(G37=I37,1,0)+IF(G37&lt;I37,0,0)+IF(G37&gt;I37,3,0)</f>
        <v>1</v>
      </c>
      <c r="J35" s="54" t="str">
        <f>IF(J37=L37,"△",IF(J37&gt;L37,"○","●"))</f>
        <v>○</v>
      </c>
      <c r="K35" s="55"/>
      <c r="L35" s="56">
        <f>IF(J37=L37,1,0)+IF(J37&lt;L37,0,0)+IF(J37&gt;L37,3,0)</f>
        <v>3</v>
      </c>
      <c r="M35" s="84">
        <f>SUM(I35+L35)</f>
        <v>4</v>
      </c>
      <c r="N35" s="85"/>
      <c r="O35" s="46">
        <f>SUM(G37+J37)</f>
        <v>12</v>
      </c>
      <c r="P35" s="59"/>
      <c r="Q35" s="46">
        <f>SUM(I37+L37)</f>
        <v>2</v>
      </c>
      <c r="R35" s="59"/>
      <c r="S35" s="47">
        <f>SUM(O35-Q35)</f>
        <v>10</v>
      </c>
      <c r="T35" s="48"/>
      <c r="U35" s="73">
        <v>2</v>
      </c>
      <c r="V35" s="74"/>
    </row>
    <row r="36" spans="1:22" ht="18" customHeight="1">
      <c r="A36" s="133"/>
      <c r="B36" s="134"/>
      <c r="C36" s="135"/>
      <c r="D36" s="116"/>
      <c r="E36" s="117"/>
      <c r="F36" s="126"/>
      <c r="G36" s="54"/>
      <c r="H36" s="55"/>
      <c r="I36" s="59"/>
      <c r="J36" s="54"/>
      <c r="K36" s="55"/>
      <c r="L36" s="56"/>
      <c r="M36" s="84"/>
      <c r="N36" s="85"/>
      <c r="O36" s="46"/>
      <c r="P36" s="59"/>
      <c r="Q36" s="46"/>
      <c r="R36" s="59"/>
      <c r="S36" s="47"/>
      <c r="T36" s="48"/>
      <c r="U36" s="75"/>
      <c r="V36" s="76"/>
    </row>
    <row r="37" spans="1:22" ht="18" customHeight="1">
      <c r="A37" s="133"/>
      <c r="B37" s="134"/>
      <c r="C37" s="135"/>
      <c r="D37" s="127"/>
      <c r="E37" s="128"/>
      <c r="F37" s="129"/>
      <c r="G37" s="26">
        <v>2</v>
      </c>
      <c r="H37" s="9" t="s">
        <v>30</v>
      </c>
      <c r="I37" s="27">
        <v>2</v>
      </c>
      <c r="J37" s="28">
        <v>10</v>
      </c>
      <c r="K37" s="29" t="s">
        <v>30</v>
      </c>
      <c r="L37" s="30">
        <v>0</v>
      </c>
      <c r="M37" s="84"/>
      <c r="N37" s="85"/>
      <c r="O37" s="46"/>
      <c r="P37" s="59"/>
      <c r="Q37" s="46"/>
      <c r="R37" s="59"/>
      <c r="S37" s="47"/>
      <c r="T37" s="48"/>
      <c r="U37" s="75"/>
      <c r="V37" s="76"/>
    </row>
    <row r="38" spans="1:22" s="10" customFormat="1" ht="18" customHeight="1">
      <c r="A38" s="104" t="str">
        <f>+G32</f>
        <v>市川KIFC・曽谷SC</v>
      </c>
      <c r="B38" s="105"/>
      <c r="C38" s="106"/>
      <c r="D38" s="57" t="str">
        <f>IF(D40=F40,"△",IF(D40&gt;F40,"○","●"))</f>
        <v>△</v>
      </c>
      <c r="E38" s="58"/>
      <c r="F38" s="59">
        <f>IF(D40=F40,1,0)+IF(D40&lt;F40,0,0)+IF(D40&gt;F40,3,0)</f>
        <v>1</v>
      </c>
      <c r="G38" s="113"/>
      <c r="H38" s="114"/>
      <c r="I38" s="125"/>
      <c r="J38" s="57" t="str">
        <f>IF(J40=L40,"△",IF(J40&gt;L40,"○","●"))</f>
        <v>○</v>
      </c>
      <c r="K38" s="58"/>
      <c r="L38" s="60">
        <f>IF(J40=L40,1,0)+IF(J40&lt;L40,0,0)+IF(J40&gt;L40,3,0)</f>
        <v>3</v>
      </c>
      <c r="M38" s="82">
        <f>SUM(L38+F38)</f>
        <v>4</v>
      </c>
      <c r="N38" s="83"/>
      <c r="O38" s="88">
        <f>SUM(J40+D40)</f>
        <v>15</v>
      </c>
      <c r="P38" s="61"/>
      <c r="Q38" s="88">
        <f>SUM(L40+F40)</f>
        <v>2</v>
      </c>
      <c r="R38" s="61"/>
      <c r="S38" s="91">
        <f>SUM(O38-Q38)</f>
        <v>13</v>
      </c>
      <c r="T38" s="92"/>
      <c r="U38" s="73">
        <v>1</v>
      </c>
      <c r="V38" s="74"/>
    </row>
    <row r="39" spans="1:22" s="10" customFormat="1" ht="18" customHeight="1">
      <c r="A39" s="107"/>
      <c r="B39" s="108"/>
      <c r="C39" s="109"/>
      <c r="D39" s="54"/>
      <c r="E39" s="55"/>
      <c r="F39" s="59"/>
      <c r="G39" s="116"/>
      <c r="H39" s="117"/>
      <c r="I39" s="126"/>
      <c r="J39" s="54"/>
      <c r="K39" s="55"/>
      <c r="L39" s="56"/>
      <c r="M39" s="84"/>
      <c r="N39" s="85"/>
      <c r="O39" s="46"/>
      <c r="P39" s="59"/>
      <c r="Q39" s="46"/>
      <c r="R39" s="59"/>
      <c r="S39" s="47"/>
      <c r="T39" s="48"/>
      <c r="U39" s="75"/>
      <c r="V39" s="76"/>
    </row>
    <row r="40" spans="1:22" s="10" customFormat="1" ht="18" customHeight="1">
      <c r="A40" s="122"/>
      <c r="B40" s="123"/>
      <c r="C40" s="124"/>
      <c r="D40" s="28">
        <f>+I37</f>
        <v>2</v>
      </c>
      <c r="E40" s="9" t="s">
        <v>30</v>
      </c>
      <c r="F40" s="29">
        <f>+G37</f>
        <v>2</v>
      </c>
      <c r="G40" s="127"/>
      <c r="H40" s="128"/>
      <c r="I40" s="129"/>
      <c r="J40" s="28">
        <v>13</v>
      </c>
      <c r="K40" s="29" t="s">
        <v>30</v>
      </c>
      <c r="L40" s="30">
        <v>0</v>
      </c>
      <c r="M40" s="170"/>
      <c r="N40" s="171"/>
      <c r="O40" s="172"/>
      <c r="P40" s="173"/>
      <c r="Q40" s="172"/>
      <c r="R40" s="173"/>
      <c r="S40" s="174"/>
      <c r="T40" s="175"/>
      <c r="U40" s="176"/>
      <c r="V40" s="177"/>
    </row>
    <row r="41" spans="1:22" s="10" customFormat="1" ht="18" customHeight="1">
      <c r="A41" s="104" t="str">
        <f>+J32</f>
        <v>菅野FC</v>
      </c>
      <c r="B41" s="105"/>
      <c r="C41" s="106"/>
      <c r="D41" s="57" t="str">
        <f>IF(D43=F43,"△",IF(D43&gt;F43,"○","●"))</f>
        <v>●</v>
      </c>
      <c r="E41" s="58"/>
      <c r="F41" s="61">
        <f>IF(D43=F43,1,0)+IF(D43&lt;F43,0,0)+IF(D43&gt;F43,3,0)</f>
        <v>0</v>
      </c>
      <c r="G41" s="57" t="str">
        <f>IF(G43=I43,"△",IF(G43&gt;I43,"○","●"))</f>
        <v>●</v>
      </c>
      <c r="H41" s="58"/>
      <c r="I41" s="61">
        <f>IF(G43=I43,1,0)+IF(G43&lt;I43,0,0)+IF(G43&gt;I43,3,0)</f>
        <v>0</v>
      </c>
      <c r="J41" s="113"/>
      <c r="K41" s="114"/>
      <c r="L41" s="115"/>
      <c r="M41" s="82">
        <f>SUM(I41+L41+F41)</f>
        <v>0</v>
      </c>
      <c r="N41" s="83"/>
      <c r="O41" s="88">
        <f>SUM(G43+D43)</f>
        <v>0</v>
      </c>
      <c r="P41" s="61"/>
      <c r="Q41" s="88">
        <f>SUM(F43+I43)</f>
        <v>23</v>
      </c>
      <c r="R41" s="61"/>
      <c r="S41" s="91">
        <f>SUM(O41-Q41)</f>
        <v>-23</v>
      </c>
      <c r="T41" s="92"/>
      <c r="U41" s="73">
        <v>3</v>
      </c>
      <c r="V41" s="74"/>
    </row>
    <row r="42" spans="1:22" s="10" customFormat="1" ht="18" customHeight="1">
      <c r="A42" s="107"/>
      <c r="B42" s="108"/>
      <c r="C42" s="109"/>
      <c r="D42" s="54"/>
      <c r="E42" s="55"/>
      <c r="F42" s="59"/>
      <c r="G42" s="54"/>
      <c r="H42" s="55"/>
      <c r="I42" s="59"/>
      <c r="J42" s="116"/>
      <c r="K42" s="117"/>
      <c r="L42" s="118"/>
      <c r="M42" s="84"/>
      <c r="N42" s="85"/>
      <c r="O42" s="46"/>
      <c r="P42" s="59"/>
      <c r="Q42" s="46"/>
      <c r="R42" s="59"/>
      <c r="S42" s="47"/>
      <c r="T42" s="48"/>
      <c r="U42" s="75"/>
      <c r="V42" s="76"/>
    </row>
    <row r="43" spans="1:22" s="10" customFormat="1" ht="18" customHeight="1" thickBot="1">
      <c r="A43" s="110"/>
      <c r="B43" s="111"/>
      <c r="C43" s="112"/>
      <c r="D43" s="31">
        <f>+L37</f>
        <v>0</v>
      </c>
      <c r="E43" s="32" t="s">
        <v>30</v>
      </c>
      <c r="F43" s="33">
        <f>+J37</f>
        <v>10</v>
      </c>
      <c r="G43" s="31">
        <f>+L40</f>
        <v>0</v>
      </c>
      <c r="H43" s="32" t="s">
        <v>30</v>
      </c>
      <c r="I43" s="33">
        <f>+J40</f>
        <v>13</v>
      </c>
      <c r="J43" s="119"/>
      <c r="K43" s="120"/>
      <c r="L43" s="121"/>
      <c r="M43" s="86"/>
      <c r="N43" s="87"/>
      <c r="O43" s="89"/>
      <c r="P43" s="90"/>
      <c r="Q43" s="89"/>
      <c r="R43" s="90"/>
      <c r="S43" s="93"/>
      <c r="T43" s="94"/>
      <c r="U43" s="95"/>
      <c r="V43" s="96"/>
    </row>
    <row r="44" spans="1:25" s="10" customFormat="1" ht="19.5" customHeight="1" thickBot="1">
      <c r="A44" s="18"/>
      <c r="B44" s="18"/>
      <c r="C44" s="18"/>
      <c r="D44" s="18"/>
      <c r="E44" s="18"/>
      <c r="G44" s="18"/>
      <c r="H44" s="18"/>
      <c r="I44" s="18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1:21" s="10" customFormat="1" ht="20.25" customHeight="1">
      <c r="A45" s="97" t="s">
        <v>5</v>
      </c>
      <c r="B45" s="98"/>
      <c r="C45" s="99"/>
      <c r="D45" s="100" t="s">
        <v>6</v>
      </c>
      <c r="E45" s="98"/>
      <c r="F45" s="98"/>
      <c r="G45" s="98"/>
      <c r="H45" s="98"/>
      <c r="I45" s="98"/>
      <c r="J45" s="98"/>
      <c r="K45" s="98"/>
      <c r="L45" s="101"/>
      <c r="M45" s="102" t="s">
        <v>7</v>
      </c>
      <c r="N45" s="98"/>
      <c r="O45" s="98"/>
      <c r="P45" s="103" t="s">
        <v>8</v>
      </c>
      <c r="Q45" s="98"/>
      <c r="R45" s="98"/>
      <c r="S45" s="103" t="s">
        <v>8</v>
      </c>
      <c r="T45" s="98"/>
      <c r="U45" s="101"/>
    </row>
    <row r="46" spans="1:21" s="10" customFormat="1" ht="20.25" customHeight="1">
      <c r="A46" s="77" t="s">
        <v>18</v>
      </c>
      <c r="B46" s="71"/>
      <c r="C46" s="72"/>
      <c r="D46" s="78" t="str">
        <f>A35</f>
        <v>中国分LWFC</v>
      </c>
      <c r="E46" s="79"/>
      <c r="F46" s="50"/>
      <c r="G46" s="16"/>
      <c r="H46" s="16" t="s">
        <v>11</v>
      </c>
      <c r="I46" s="16"/>
      <c r="J46" s="52" t="str">
        <f>G32</f>
        <v>市川KIFC・曽谷SC</v>
      </c>
      <c r="K46" s="52"/>
      <c r="L46" s="80"/>
      <c r="M46" s="50" t="str">
        <f>J32</f>
        <v>菅野FC</v>
      </c>
      <c r="N46" s="52"/>
      <c r="O46" s="71"/>
      <c r="P46" s="52" t="str">
        <f>D32</f>
        <v>中国分LWFC</v>
      </c>
      <c r="Q46" s="52"/>
      <c r="R46" s="71"/>
      <c r="S46" s="81" t="str">
        <f>G32</f>
        <v>市川KIFC・曽谷SC</v>
      </c>
      <c r="T46" s="52"/>
      <c r="U46" s="49"/>
    </row>
    <row r="47" spans="1:21" s="10" customFormat="1" ht="20.25" customHeight="1">
      <c r="A47" s="70" t="s">
        <v>19</v>
      </c>
      <c r="B47" s="71"/>
      <c r="C47" s="72"/>
      <c r="D47" s="53" t="str">
        <f>A38</f>
        <v>市川KIFC・曽谷SC</v>
      </c>
      <c r="E47" s="52"/>
      <c r="F47" s="51"/>
      <c r="G47" s="19"/>
      <c r="H47" s="19" t="s">
        <v>10</v>
      </c>
      <c r="I47" s="19"/>
      <c r="J47" s="52" t="str">
        <f>J32</f>
        <v>菅野FC</v>
      </c>
      <c r="K47" s="52"/>
      <c r="L47" s="49"/>
      <c r="M47" s="50" t="str">
        <f>D32</f>
        <v>中国分LWFC</v>
      </c>
      <c r="N47" s="52"/>
      <c r="O47" s="71"/>
      <c r="P47" s="44" t="str">
        <f>G32</f>
        <v>市川KIFC・曽谷SC</v>
      </c>
      <c r="Q47" s="44"/>
      <c r="R47" s="45"/>
      <c r="S47" s="52" t="str">
        <f>J32</f>
        <v>菅野FC</v>
      </c>
      <c r="T47" s="52"/>
      <c r="U47" s="49"/>
    </row>
    <row r="48" spans="1:21" s="10" customFormat="1" ht="20.25" customHeight="1" thickBot="1">
      <c r="A48" s="66" t="s">
        <v>20</v>
      </c>
      <c r="B48" s="64"/>
      <c r="C48" s="67"/>
      <c r="D48" s="62" t="str">
        <f>J32</f>
        <v>菅野FC</v>
      </c>
      <c r="E48" s="63"/>
      <c r="F48" s="64"/>
      <c r="G48" s="17"/>
      <c r="H48" s="17" t="s">
        <v>10</v>
      </c>
      <c r="I48" s="17"/>
      <c r="J48" s="63" t="str">
        <f>A35</f>
        <v>中国分LWFC</v>
      </c>
      <c r="K48" s="63"/>
      <c r="L48" s="65"/>
      <c r="M48" s="68" t="str">
        <f>G32</f>
        <v>市川KIFC・曽谷SC</v>
      </c>
      <c r="N48" s="63"/>
      <c r="O48" s="64"/>
      <c r="P48" s="63" t="str">
        <f>J32</f>
        <v>菅野FC</v>
      </c>
      <c r="Q48" s="63"/>
      <c r="R48" s="64"/>
      <c r="S48" s="63" t="str">
        <f>D32</f>
        <v>中国分LWFC</v>
      </c>
      <c r="T48" s="63"/>
      <c r="U48" s="69"/>
    </row>
  </sheetData>
  <sheetProtection/>
  <mergeCells count="133">
    <mergeCell ref="A4:N4"/>
    <mergeCell ref="A7:Y7"/>
    <mergeCell ref="A10:C12"/>
    <mergeCell ref="D10:F12"/>
    <mergeCell ref="G10:I12"/>
    <mergeCell ref="J10:L12"/>
    <mergeCell ref="M10:N12"/>
    <mergeCell ref="O10:P12"/>
    <mergeCell ref="Q10:R12"/>
    <mergeCell ref="S10:T12"/>
    <mergeCell ref="U10:V12"/>
    <mergeCell ref="A13:C15"/>
    <mergeCell ref="D13:F15"/>
    <mergeCell ref="M13:N15"/>
    <mergeCell ref="O13:P15"/>
    <mergeCell ref="Q13:R15"/>
    <mergeCell ref="G13:H14"/>
    <mergeCell ref="I13:I14"/>
    <mergeCell ref="J13:K14"/>
    <mergeCell ref="L13:L14"/>
    <mergeCell ref="S13:T15"/>
    <mergeCell ref="U13:V15"/>
    <mergeCell ref="A16:C18"/>
    <mergeCell ref="G16:I18"/>
    <mergeCell ref="M16:N18"/>
    <mergeCell ref="O16:P18"/>
    <mergeCell ref="Q16:R18"/>
    <mergeCell ref="S16:T18"/>
    <mergeCell ref="U16:V18"/>
    <mergeCell ref="A19:C21"/>
    <mergeCell ref="J19:L21"/>
    <mergeCell ref="M19:N21"/>
    <mergeCell ref="O19:P21"/>
    <mergeCell ref="Q19:R21"/>
    <mergeCell ref="S19:T21"/>
    <mergeCell ref="U19:V21"/>
    <mergeCell ref="S24:U24"/>
    <mergeCell ref="A23:C23"/>
    <mergeCell ref="D23:L23"/>
    <mergeCell ref="M23:O23"/>
    <mergeCell ref="P23:R23"/>
    <mergeCell ref="S23:U23"/>
    <mergeCell ref="A24:C24"/>
    <mergeCell ref="D24:F24"/>
    <mergeCell ref="J24:L24"/>
    <mergeCell ref="M24:O24"/>
    <mergeCell ref="P24:R24"/>
    <mergeCell ref="U38:V40"/>
    <mergeCell ref="M35:N37"/>
    <mergeCell ref="S25:U25"/>
    <mergeCell ref="A25:C25"/>
    <mergeCell ref="D25:F25"/>
    <mergeCell ref="J25:L25"/>
    <mergeCell ref="M25:O25"/>
    <mergeCell ref="P25:R25"/>
    <mergeCell ref="M38:N40"/>
    <mergeCell ref="O38:P40"/>
    <mergeCell ref="Q38:R40"/>
    <mergeCell ref="S38:T40"/>
    <mergeCell ref="A29:Y29"/>
    <mergeCell ref="A32:C34"/>
    <mergeCell ref="D32:F34"/>
    <mergeCell ref="G32:I34"/>
    <mergeCell ref="J32:L34"/>
    <mergeCell ref="M32:N34"/>
    <mergeCell ref="O32:P34"/>
    <mergeCell ref="Q32:R34"/>
    <mergeCell ref="S32:T34"/>
    <mergeCell ref="U32:V34"/>
    <mergeCell ref="M26:O26"/>
    <mergeCell ref="P26:R26"/>
    <mergeCell ref="S26:U26"/>
    <mergeCell ref="A26:C26"/>
    <mergeCell ref="A41:C43"/>
    <mergeCell ref="J41:L43"/>
    <mergeCell ref="G35:H36"/>
    <mergeCell ref="I35:I36"/>
    <mergeCell ref="A38:C40"/>
    <mergeCell ref="G38:I40"/>
    <mergeCell ref="A35:C37"/>
    <mergeCell ref="D35:F37"/>
    <mergeCell ref="A45:C45"/>
    <mergeCell ref="D45:L45"/>
    <mergeCell ref="M45:O45"/>
    <mergeCell ref="P45:R45"/>
    <mergeCell ref="P46:R46"/>
    <mergeCell ref="S46:U46"/>
    <mergeCell ref="M41:N43"/>
    <mergeCell ref="O41:P43"/>
    <mergeCell ref="Q41:R43"/>
    <mergeCell ref="S41:T43"/>
    <mergeCell ref="U41:V43"/>
    <mergeCell ref="S45:U45"/>
    <mergeCell ref="A46:C46"/>
    <mergeCell ref="D46:F46"/>
    <mergeCell ref="J46:L46"/>
    <mergeCell ref="M46:O46"/>
    <mergeCell ref="O35:P37"/>
    <mergeCell ref="Q35:R37"/>
    <mergeCell ref="S35:T37"/>
    <mergeCell ref="U35:V37"/>
    <mergeCell ref="P48:R48"/>
    <mergeCell ref="S48:U48"/>
    <mergeCell ref="A47:C47"/>
    <mergeCell ref="D47:F47"/>
    <mergeCell ref="J47:L47"/>
    <mergeCell ref="M47:O47"/>
    <mergeCell ref="P47:R47"/>
    <mergeCell ref="S47:U47"/>
    <mergeCell ref="A48:C48"/>
    <mergeCell ref="D48:F48"/>
    <mergeCell ref="J48:L48"/>
    <mergeCell ref="M48:O48"/>
    <mergeCell ref="D26:F26"/>
    <mergeCell ref="J26:L26"/>
    <mergeCell ref="D16:E17"/>
    <mergeCell ref="F16:F17"/>
    <mergeCell ref="J16:K17"/>
    <mergeCell ref="L16:L17"/>
    <mergeCell ref="D19:E20"/>
    <mergeCell ref="F19:F20"/>
    <mergeCell ref="G19:H20"/>
    <mergeCell ref="I19:I20"/>
    <mergeCell ref="D41:E42"/>
    <mergeCell ref="F41:F42"/>
    <mergeCell ref="G41:H42"/>
    <mergeCell ref="I41:I42"/>
    <mergeCell ref="J35:K36"/>
    <mergeCell ref="L35:L36"/>
    <mergeCell ref="D38:E39"/>
    <mergeCell ref="F38:F39"/>
    <mergeCell ref="J38:K39"/>
    <mergeCell ref="L38:L39"/>
  </mergeCells>
  <printOptions horizontalCentered="1"/>
  <pageMargins left="0.31496062992125984" right="0.2362204724409449" top="0.5905511811023623" bottom="0.3937007874015748" header="0.35433070866141736" footer="0.2362204724409449"/>
  <pageSetup fitToHeight="1" fitToWidth="1" horizontalDpi="300" verticalDpi="300" orientation="portrait" paperSize="9" scale="68" r:id="rId2"/>
  <headerFooter alignWithMargins="0">
    <oddHeader>&amp;R主管：中国分LWFC、国分SC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4:X24"/>
  <sheetViews>
    <sheetView zoomScale="75" zoomScaleNormal="75" zoomScalePageLayoutView="0" workbookViewId="0" topLeftCell="A1">
      <selection activeCell="L24" sqref="L24"/>
    </sheetView>
  </sheetViews>
  <sheetFormatPr defaultColWidth="9.00390625" defaultRowHeight="13.5"/>
  <cols>
    <col min="1" max="3" width="5.75390625" style="0" customWidth="1"/>
    <col min="4" max="4" width="7.625" style="35" customWidth="1"/>
    <col min="5" max="5" width="5.25390625" style="0" customWidth="1"/>
    <col min="6" max="6" width="7.625" style="35" customWidth="1"/>
    <col min="7" max="28" width="5.75390625" style="0" customWidth="1"/>
  </cols>
  <sheetData>
    <row r="1" ht="15.75" customHeight="1"/>
    <row r="2" ht="15.75" customHeight="1"/>
    <row r="3" ht="15.75" customHeight="1"/>
    <row r="4" spans="4:6" s="1" customFormat="1" ht="22.5" customHeight="1">
      <c r="D4" s="36"/>
      <c r="F4" s="36"/>
    </row>
    <row r="5" spans="1:13" s="1" customFormat="1" ht="12" customHeight="1">
      <c r="A5" s="2"/>
      <c r="B5" s="2"/>
      <c r="C5" s="2"/>
      <c r="D5" s="37"/>
      <c r="E5" s="2"/>
      <c r="F5" s="37"/>
      <c r="G5" s="2"/>
      <c r="H5" s="2"/>
      <c r="I5" s="2"/>
      <c r="J5" s="2"/>
      <c r="K5" s="2"/>
      <c r="L5" s="2"/>
      <c r="M5" s="3"/>
    </row>
    <row r="6" spans="1:13" s="1" customFormat="1" ht="12" customHeight="1">
      <c r="A6" s="2"/>
      <c r="B6" s="2"/>
      <c r="C6" s="2"/>
      <c r="D6" s="37"/>
      <c r="E6" s="2"/>
      <c r="F6" s="37"/>
      <c r="G6" s="2"/>
      <c r="H6" s="2"/>
      <c r="I6" s="2"/>
      <c r="J6" s="2"/>
      <c r="K6" s="2"/>
      <c r="L6" s="2"/>
      <c r="M6" s="3"/>
    </row>
    <row r="7" spans="1:17" s="1" customFormat="1" ht="30" customHeight="1">
      <c r="A7" s="188" t="s">
        <v>36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9"/>
      <c r="N7" s="189"/>
      <c r="O7" s="189"/>
      <c r="P7" s="189"/>
      <c r="Q7" s="189"/>
    </row>
    <row r="8" spans="1:17" s="1" customFormat="1" ht="30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3"/>
      <c r="N8" s="23"/>
      <c r="O8" s="23"/>
      <c r="P8" s="23"/>
      <c r="Q8" s="23"/>
    </row>
    <row r="9" spans="1:17" s="1" customFormat="1" ht="30" customHeight="1">
      <c r="A9" s="41" t="s">
        <v>32</v>
      </c>
      <c r="B9" s="42" t="s">
        <v>34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3"/>
      <c r="N9" s="23"/>
      <c r="O9" s="23"/>
      <c r="P9" s="23"/>
      <c r="Q9" s="23"/>
    </row>
    <row r="10" spans="1:17" s="1" customFormat="1" ht="30" customHeight="1">
      <c r="A10" s="41" t="s">
        <v>32</v>
      </c>
      <c r="B10" s="42" t="s">
        <v>33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3"/>
      <c r="N10" s="23"/>
      <c r="O10" s="23"/>
      <c r="P10" s="23"/>
      <c r="Q10" s="23"/>
    </row>
    <row r="11" spans="1:17" s="1" customFormat="1" ht="30" customHeight="1">
      <c r="A11" s="41" t="s">
        <v>32</v>
      </c>
      <c r="B11" s="42" t="s">
        <v>35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3"/>
      <c r="N11" s="23"/>
      <c r="O11" s="23"/>
      <c r="P11" s="23"/>
      <c r="Q11" s="23"/>
    </row>
    <row r="12" spans="1:13" s="1" customFormat="1" ht="30" customHeight="1" thickBot="1">
      <c r="A12" s="2"/>
      <c r="B12" s="2"/>
      <c r="C12" s="2"/>
      <c r="D12" s="37"/>
      <c r="E12" s="2"/>
      <c r="F12" s="37"/>
      <c r="G12" s="2"/>
      <c r="H12" s="2"/>
      <c r="I12" s="2"/>
      <c r="J12" s="2"/>
      <c r="K12" s="2"/>
      <c r="L12" s="2"/>
      <c r="M12" s="3"/>
    </row>
    <row r="13" spans="1:24" ht="54.75" customHeight="1" thickBot="1">
      <c r="A13" s="207" t="s">
        <v>28</v>
      </c>
      <c r="B13" s="208"/>
      <c r="C13" s="209"/>
      <c r="D13" s="207" t="s">
        <v>5</v>
      </c>
      <c r="E13" s="208"/>
      <c r="F13" s="209"/>
      <c r="G13" s="207" t="s">
        <v>6</v>
      </c>
      <c r="H13" s="208"/>
      <c r="I13" s="208"/>
      <c r="J13" s="208"/>
      <c r="K13" s="208"/>
      <c r="L13" s="208"/>
      <c r="M13" s="208"/>
      <c r="N13" s="208"/>
      <c r="O13" s="210"/>
      <c r="P13" s="197" t="s">
        <v>7</v>
      </c>
      <c r="Q13" s="198"/>
      <c r="R13" s="199"/>
      <c r="S13" s="216" t="s">
        <v>8</v>
      </c>
      <c r="T13" s="198"/>
      <c r="U13" s="199"/>
      <c r="V13" s="216" t="s">
        <v>8</v>
      </c>
      <c r="W13" s="198"/>
      <c r="X13" s="217"/>
    </row>
    <row r="14" spans="1:24" ht="109.5" customHeight="1">
      <c r="A14" s="211" t="s">
        <v>25</v>
      </c>
      <c r="B14" s="212"/>
      <c r="C14" s="213"/>
      <c r="D14" s="38">
        <f>13/24</f>
        <v>0.5416666666666666</v>
      </c>
      <c r="E14" s="25" t="s">
        <v>31</v>
      </c>
      <c r="F14" s="39">
        <f>D14+35/24/60</f>
        <v>0.5659722222222222</v>
      </c>
      <c r="G14" s="122" t="str">
        <f>'４年支部大会予選リーグ（結果） '!A19</f>
        <v>フッチSC</v>
      </c>
      <c r="H14" s="123"/>
      <c r="I14" s="124"/>
      <c r="J14" s="34">
        <v>1</v>
      </c>
      <c r="K14" s="34" t="s">
        <v>9</v>
      </c>
      <c r="L14" s="34">
        <v>0</v>
      </c>
      <c r="M14" s="214" t="str">
        <f>'４年支部大会予選リーグ（結果） '!A41</f>
        <v>菅野FC</v>
      </c>
      <c r="N14" s="214"/>
      <c r="O14" s="215"/>
      <c r="P14" s="218" t="str">
        <f>G17</f>
        <v>市川真間DSC</v>
      </c>
      <c r="Q14" s="219"/>
      <c r="R14" s="220"/>
      <c r="S14" s="221" t="str">
        <f>M17</f>
        <v>市川KIFC・曽谷SC</v>
      </c>
      <c r="T14" s="219"/>
      <c r="U14" s="220"/>
      <c r="V14" s="221" t="str">
        <f>S14</f>
        <v>市川KIFC・曽谷SC</v>
      </c>
      <c r="W14" s="219"/>
      <c r="X14" s="222"/>
    </row>
    <row r="15" spans="1:24" ht="54.75" customHeight="1">
      <c r="A15" s="228" t="s">
        <v>26</v>
      </c>
      <c r="B15" s="229"/>
      <c r="C15" s="230"/>
      <c r="D15" s="234">
        <f>F14+5/24/60</f>
        <v>0.5694444444444444</v>
      </c>
      <c r="E15" s="131" t="s">
        <v>31</v>
      </c>
      <c r="F15" s="236">
        <f>D15+35/24/60</f>
        <v>0.59375</v>
      </c>
      <c r="G15" s="104" t="str">
        <f>'４年支部大会予選リーグ（結果） '!A13</f>
        <v>百合台SC</v>
      </c>
      <c r="H15" s="105"/>
      <c r="I15" s="106"/>
      <c r="J15" s="11">
        <v>0</v>
      </c>
      <c r="K15" s="11" t="s">
        <v>9</v>
      </c>
      <c r="L15" s="11">
        <v>0</v>
      </c>
      <c r="M15" s="223" t="str">
        <f>'４年支部大会予選リーグ（結果） '!A35</f>
        <v>中国分LWFC</v>
      </c>
      <c r="N15" s="105"/>
      <c r="O15" s="224"/>
      <c r="P15" s="104" t="str">
        <f>G14</f>
        <v>フッチSC</v>
      </c>
      <c r="Q15" s="105"/>
      <c r="R15" s="106"/>
      <c r="S15" s="223" t="str">
        <f>M14</f>
        <v>菅野FC</v>
      </c>
      <c r="T15" s="105"/>
      <c r="U15" s="106"/>
      <c r="V15" s="223" t="str">
        <f>S15</f>
        <v>菅野FC</v>
      </c>
      <c r="W15" s="105"/>
      <c r="X15" s="224"/>
    </row>
    <row r="16" spans="1:24" ht="54.75" customHeight="1">
      <c r="A16" s="231"/>
      <c r="B16" s="232"/>
      <c r="C16" s="233"/>
      <c r="D16" s="235"/>
      <c r="E16" s="226"/>
      <c r="F16" s="237"/>
      <c r="G16" s="122"/>
      <c r="H16" s="123"/>
      <c r="I16" s="124"/>
      <c r="J16" s="225" t="s">
        <v>37</v>
      </c>
      <c r="K16" s="226"/>
      <c r="L16" s="227"/>
      <c r="M16" s="151"/>
      <c r="N16" s="123"/>
      <c r="O16" s="154"/>
      <c r="P16" s="122"/>
      <c r="Q16" s="123"/>
      <c r="R16" s="124"/>
      <c r="S16" s="151"/>
      <c r="T16" s="123"/>
      <c r="U16" s="124"/>
      <c r="V16" s="151"/>
      <c r="W16" s="123"/>
      <c r="X16" s="154"/>
    </row>
    <row r="17" spans="1:24" ht="109.5" customHeight="1" thickBot="1">
      <c r="A17" s="200" t="s">
        <v>27</v>
      </c>
      <c r="B17" s="201"/>
      <c r="C17" s="202"/>
      <c r="D17" s="43">
        <f>F15+5/24/60</f>
        <v>0.5972222222222222</v>
      </c>
      <c r="E17" s="24" t="s">
        <v>31</v>
      </c>
      <c r="F17" s="40">
        <f>D17+35/24/60</f>
        <v>0.6215277777777778</v>
      </c>
      <c r="G17" s="203" t="str">
        <f>'４年支部大会予選リーグ（結果） '!A16</f>
        <v>市川真間DSC</v>
      </c>
      <c r="H17" s="204"/>
      <c r="I17" s="205"/>
      <c r="J17" s="24">
        <v>2</v>
      </c>
      <c r="K17" s="24" t="s">
        <v>9</v>
      </c>
      <c r="L17" s="24">
        <v>1</v>
      </c>
      <c r="M17" s="204" t="str">
        <f>'４年支部大会予選リーグ（結果） '!A38</f>
        <v>市川KIFC・曽谷SC</v>
      </c>
      <c r="N17" s="204"/>
      <c r="O17" s="206"/>
      <c r="P17" s="196" t="str">
        <f>G15</f>
        <v>百合台SC</v>
      </c>
      <c r="Q17" s="193"/>
      <c r="R17" s="194"/>
      <c r="S17" s="192" t="str">
        <f>M15</f>
        <v>中国分LWFC</v>
      </c>
      <c r="T17" s="193"/>
      <c r="U17" s="194"/>
      <c r="V17" s="192" t="str">
        <f>S17</f>
        <v>中国分LWFC</v>
      </c>
      <c r="W17" s="193"/>
      <c r="X17" s="195"/>
    </row>
    <row r="19" spans="1:17" s="1" customFormat="1" ht="30" customHeight="1">
      <c r="A19" s="191" t="s">
        <v>38</v>
      </c>
      <c r="B19" s="191"/>
      <c r="C19" s="42" t="s">
        <v>44</v>
      </c>
      <c r="D19" s="22"/>
      <c r="E19" s="22"/>
      <c r="F19" s="22"/>
      <c r="G19" s="22"/>
      <c r="H19" s="22"/>
      <c r="I19" s="22"/>
      <c r="J19" s="22"/>
      <c r="K19" s="22"/>
      <c r="L19" s="22"/>
      <c r="M19" s="23"/>
      <c r="N19" s="23"/>
      <c r="O19" s="23"/>
      <c r="P19" s="23"/>
      <c r="Q19" s="23"/>
    </row>
    <row r="20" spans="1:17" s="1" customFormat="1" ht="30" customHeight="1">
      <c r="A20" s="191" t="s">
        <v>39</v>
      </c>
      <c r="B20" s="191"/>
      <c r="C20" s="42" t="s">
        <v>45</v>
      </c>
      <c r="D20" s="22"/>
      <c r="E20" s="22"/>
      <c r="F20" s="22"/>
      <c r="G20" s="22"/>
      <c r="H20" s="22"/>
      <c r="I20" s="22"/>
      <c r="J20" s="22"/>
      <c r="K20" s="22"/>
      <c r="L20" s="22"/>
      <c r="M20" s="23"/>
      <c r="N20" s="23"/>
      <c r="O20" s="23"/>
      <c r="P20" s="23"/>
      <c r="Q20" s="23"/>
    </row>
    <row r="21" spans="1:17" s="1" customFormat="1" ht="30" customHeight="1">
      <c r="A21" s="191" t="s">
        <v>40</v>
      </c>
      <c r="B21" s="191"/>
      <c r="C21" s="42" t="s">
        <v>46</v>
      </c>
      <c r="D21" s="22"/>
      <c r="E21" s="22"/>
      <c r="F21" s="22"/>
      <c r="G21" s="22"/>
      <c r="H21" s="22"/>
      <c r="I21" s="22"/>
      <c r="J21" s="22"/>
      <c r="K21" s="22"/>
      <c r="L21" s="22"/>
      <c r="M21" s="23"/>
      <c r="N21" s="23"/>
      <c r="O21" s="23"/>
      <c r="P21" s="23"/>
      <c r="Q21" s="23"/>
    </row>
    <row r="22" spans="1:17" s="1" customFormat="1" ht="30" customHeight="1">
      <c r="A22" s="191" t="s">
        <v>41</v>
      </c>
      <c r="B22" s="191"/>
      <c r="C22" s="42" t="s">
        <v>47</v>
      </c>
      <c r="D22" s="22"/>
      <c r="E22" s="22"/>
      <c r="F22" s="22"/>
      <c r="G22" s="22"/>
      <c r="H22" s="22"/>
      <c r="I22" s="22"/>
      <c r="J22" s="22"/>
      <c r="K22" s="22"/>
      <c r="L22" s="22"/>
      <c r="M22" s="23"/>
      <c r="N22" s="23"/>
      <c r="O22" s="23"/>
      <c r="P22" s="23"/>
      <c r="Q22" s="23"/>
    </row>
    <row r="23" spans="1:17" s="1" customFormat="1" ht="30" customHeight="1">
      <c r="A23" s="191" t="s">
        <v>42</v>
      </c>
      <c r="B23" s="191"/>
      <c r="C23" s="42" t="s">
        <v>48</v>
      </c>
      <c r="D23" s="22"/>
      <c r="E23" s="22"/>
      <c r="F23" s="22"/>
      <c r="G23" s="22"/>
      <c r="H23" s="22"/>
      <c r="I23" s="22"/>
      <c r="J23" s="22"/>
      <c r="K23" s="22"/>
      <c r="L23" s="22"/>
      <c r="M23" s="23"/>
      <c r="N23" s="23"/>
      <c r="O23" s="23"/>
      <c r="P23" s="23"/>
      <c r="Q23" s="23"/>
    </row>
    <row r="24" spans="1:17" s="1" customFormat="1" ht="30" customHeight="1">
      <c r="A24" s="191" t="s">
        <v>43</v>
      </c>
      <c r="B24" s="191"/>
      <c r="C24" s="42" t="s">
        <v>49</v>
      </c>
      <c r="D24" s="22"/>
      <c r="E24" s="22"/>
      <c r="F24" s="22"/>
      <c r="G24" s="22"/>
      <c r="H24" s="22"/>
      <c r="I24" s="22"/>
      <c r="J24" s="22"/>
      <c r="K24" s="22"/>
      <c r="L24" s="22"/>
      <c r="M24" s="23"/>
      <c r="N24" s="23"/>
      <c r="O24" s="23"/>
      <c r="P24" s="23"/>
      <c r="Q24" s="23"/>
    </row>
  </sheetData>
  <sheetProtection/>
  <mergeCells count="35">
    <mergeCell ref="S15:U16"/>
    <mergeCell ref="V15:X16"/>
    <mergeCell ref="J16:L16"/>
    <mergeCell ref="A15:C16"/>
    <mergeCell ref="D15:D16"/>
    <mergeCell ref="E15:E16"/>
    <mergeCell ref="F15:F16"/>
    <mergeCell ref="G15:I16"/>
    <mergeCell ref="S13:U13"/>
    <mergeCell ref="V13:X13"/>
    <mergeCell ref="P14:R14"/>
    <mergeCell ref="S14:U14"/>
    <mergeCell ref="V14:X14"/>
    <mergeCell ref="A7:Q7"/>
    <mergeCell ref="A13:C13"/>
    <mergeCell ref="G13:O13"/>
    <mergeCell ref="A14:C14"/>
    <mergeCell ref="G14:I14"/>
    <mergeCell ref="M14:O14"/>
    <mergeCell ref="D13:F13"/>
    <mergeCell ref="P13:R13"/>
    <mergeCell ref="A17:C17"/>
    <mergeCell ref="G17:I17"/>
    <mergeCell ref="M17:O17"/>
    <mergeCell ref="M15:O16"/>
    <mergeCell ref="P15:R16"/>
    <mergeCell ref="V17:X17"/>
    <mergeCell ref="A21:B21"/>
    <mergeCell ref="A19:B19"/>
    <mergeCell ref="A20:B20"/>
    <mergeCell ref="P17:R17"/>
    <mergeCell ref="A22:B22"/>
    <mergeCell ref="A23:B23"/>
    <mergeCell ref="A24:B24"/>
    <mergeCell ref="S17:U17"/>
  </mergeCells>
  <printOptions horizontalCentered="1"/>
  <pageMargins left="0.5118110236220472" right="0.2362204724409449" top="0.5905511811023623" bottom="0.3937007874015748" header="0.35433070866141736" footer="0.2362204724409449"/>
  <pageSetup fitToHeight="1" fitToWidth="1" horizontalDpi="300" verticalDpi="300" orientation="portrait" paperSize="9" scale="65" r:id="rId2"/>
  <headerFooter alignWithMargins="0">
    <oddHeader>&amp;R主管：中国分LWFC、国分SC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takashi</dc:creator>
  <cp:keywords/>
  <dc:description/>
  <cp:lastModifiedBy>yukihiro-ohshima</cp:lastModifiedBy>
  <cp:lastPrinted>2018-05-12T14:44:17Z</cp:lastPrinted>
  <dcterms:created xsi:type="dcterms:W3CDTF">2017-04-22T01:56:12Z</dcterms:created>
  <dcterms:modified xsi:type="dcterms:W3CDTF">2018-07-09T23:51:28Z</dcterms:modified>
  <cp:category/>
  <cp:version/>
  <cp:contentType/>
  <cp:contentStatus/>
</cp:coreProperties>
</file>